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ene.general\Publications\Interim_Reports_IIASA\Wilson_2009\"/>
    </mc:Choice>
  </mc:AlternateContent>
  <bookViews>
    <workbookView xWindow="0" yWindow="0" windowWidth="22710" windowHeight="8940" tabRatio="805" activeTab="2"/>
  </bookViews>
  <sheets>
    <sheet name="(0) Intro" sheetId="11" r:id="rId1"/>
    <sheet name="(1) Data Summary" sheetId="9" r:id="rId2"/>
    <sheet name="(2) Time Series Data" sheetId="1" r:id="rId3"/>
    <sheet name="(3) LogFit Parameters" sheetId="4" r:id="rId4"/>
  </sheets>
  <externalReferences>
    <externalReference r:id="rId5"/>
    <externalReference r:id="rId6"/>
  </externalReferences>
  <definedNames>
    <definedName name="aa">#REF!</definedName>
    <definedName name="all_series">'(2) Time Series Data'!$A$5:$HY$497</definedName>
    <definedName name="cstAggregateType">"G21"</definedName>
    <definedName name="cstCountryNameColumn">2</definedName>
    <definedName name="cstDataColumn">13</definedName>
    <definedName name="cstDataRange">"I13:I242"</definedName>
    <definedName name="cstDisplayType">"G24"</definedName>
    <definedName name="cstNumDecimals">"G25"</definedName>
    <definedName name="cstReportNoteColumn">9</definedName>
    <definedName name="dataRange">"I13:I242"</definedName>
    <definedName name="dT_uncertainty" localSheetId="2">'[1]Tests - logistic'!$D$176:$M$179</definedName>
    <definedName name="dT_uncertainty">'[2]Tests - logistic'!$D$176:$M$179</definedName>
    <definedName name="K_uncertainty" localSheetId="2">'[1]Tests - logistic'!$D$181:$M$184</definedName>
    <definedName name="K_uncertainty">'[2]Tests - logistic'!$D$181:$M$184</definedName>
    <definedName name="old">#REF!</definedName>
    <definedName name="Primary_Energy" localSheetId="2">'[1]1o Energy LookUps'!$A$224:$GT$229</definedName>
    <definedName name="Primary_Energy">#REF!</definedName>
    <definedName name="Primary_Energy_GEAhighScenarios_Asia" localSheetId="2">'[1]1o Energy LookUps'!$A$304:$GT$308</definedName>
    <definedName name="Primary_Energy_GEAhighScenarios_Asia">#REF!</definedName>
    <definedName name="Primary_Energy_GEAhighScenarios_Global" localSheetId="2">'[1]1o Energy LookUps'!$A$291:$HT$294</definedName>
    <definedName name="Primary_Energy_GEAhighScenarios_Global">#REF!</definedName>
    <definedName name="Primary_Energy_GEAhighScenarios_OECD" localSheetId="2">#REF!</definedName>
    <definedName name="Primary_Energy_GEAhighScenarios_OECD">#REF!</definedName>
    <definedName name="Primary_Energy_Historical" comment="World + OECD / ASIA / ALM 1o Energy Consumption (mtoe) from 1900-2007" localSheetId="2">#REF!</definedName>
    <definedName name="Primary_Energy_Historical" comment="World + OECD / ASIA / ALM 1o Energy Consumption (mtoe) from 1900-2007">#REF!</definedName>
    <definedName name="Primary_Energy_ITPScenarios_Global" localSheetId="2">'[1]1o Energy LookUps'!$A$313:$IH$321</definedName>
    <definedName name="Primary_Energy_ITPScenarios_Global">#REF!</definedName>
    <definedName name="Primary_Energy_RemindScenarios_Asia" localSheetId="2">#REF!</definedName>
    <definedName name="Primary_Energy_RemindScenarios_Asia">#REF!</definedName>
    <definedName name="Primary_Energy_RemindScenarios_Global" localSheetId="2">'[1]1o Energy LookUps'!$A$269:$HD$271</definedName>
    <definedName name="Primary_Energy_RemindScenarios_Global">#REF!</definedName>
    <definedName name="Primary_Energy_RemindScenarios_OECDFSU" localSheetId="2">'[1]1o Energy LookUps'!$A$274:$GT$276</definedName>
    <definedName name="Primary_Energy_RemindScenarios_OECDFSU">#REF!</definedName>
    <definedName name="Primary_Energy_RemindScenarios_RoW" localSheetId="2">#REF!</definedName>
    <definedName name="Primary_Energy_RemindScenarios_RoW">#REF!</definedName>
    <definedName name="Primary_Energy_Scenarios_Asia" localSheetId="2">'[1]1o Energy LookUps'!$A$256:$GT$264</definedName>
    <definedName name="Primary_Energy_Scenarios_Asia">#REF!</definedName>
    <definedName name="Primary_Energy_Scenarios_Global" localSheetId="2">'[1]1o Energy LookUps'!$A$234:$ID$242</definedName>
    <definedName name="Primary_Energy_Scenarios_Global">#REF!</definedName>
    <definedName name="Primary_Energy_Scenarios_OECD" localSheetId="2">'[1]1o Energy LookUps'!$A$245:$HG$253</definedName>
    <definedName name="Primary_Energy_Scenarios_OECD">#REF!</definedName>
    <definedName name="primaryenergy">'(3) LogFit Parameters'!$C$143:$ED$148</definedName>
    <definedName name="ss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8" i="4" l="1"/>
  <c r="K138" i="4"/>
  <c r="I131" i="4"/>
  <c r="K131" i="4"/>
  <c r="I124" i="4"/>
  <c r="K124" i="4"/>
  <c r="I117" i="4"/>
  <c r="K117" i="4"/>
  <c r="I110" i="4"/>
  <c r="K110" i="4"/>
  <c r="I103" i="4"/>
  <c r="K103" i="4"/>
  <c r="I96" i="4"/>
  <c r="K96" i="4"/>
  <c r="I89" i="4"/>
  <c r="K89" i="4"/>
  <c r="I82" i="4"/>
  <c r="K82" i="4"/>
  <c r="I75" i="4"/>
  <c r="K75" i="4"/>
  <c r="I61" i="4"/>
  <c r="K61" i="4"/>
  <c r="I40" i="4"/>
  <c r="K40" i="4"/>
  <c r="I33" i="4"/>
  <c r="K33" i="4"/>
  <c r="I26" i="4"/>
  <c r="K26" i="4"/>
  <c r="I19" i="4"/>
  <c r="K19" i="4"/>
  <c r="I12" i="4"/>
  <c r="K12" i="4"/>
  <c r="I116" i="4"/>
  <c r="K116" i="4"/>
  <c r="I109" i="4"/>
  <c r="K109" i="4"/>
  <c r="I102" i="4"/>
  <c r="K102" i="4"/>
  <c r="I95" i="4"/>
  <c r="K95" i="4"/>
  <c r="I88" i="4"/>
  <c r="K88" i="4"/>
  <c r="I74" i="4"/>
  <c r="K74" i="4"/>
  <c r="I39" i="4"/>
  <c r="K39" i="4"/>
  <c r="I18" i="4"/>
  <c r="K18" i="4"/>
  <c r="I11" i="4"/>
  <c r="K11" i="4"/>
  <c r="I115" i="4"/>
  <c r="J115" i="4"/>
  <c r="K115" i="4"/>
  <c r="I108" i="4"/>
  <c r="J108" i="4"/>
  <c r="K108" i="4"/>
  <c r="I101" i="4"/>
  <c r="J101" i="4"/>
  <c r="K101" i="4"/>
  <c r="I94" i="4"/>
  <c r="J94" i="4"/>
  <c r="K94" i="4"/>
  <c r="I87" i="4"/>
  <c r="J87" i="4"/>
  <c r="K87" i="4"/>
  <c r="I80" i="4"/>
  <c r="K80" i="4"/>
  <c r="I73" i="4"/>
  <c r="J73" i="4"/>
  <c r="K73" i="4"/>
  <c r="I59" i="4"/>
  <c r="J59" i="4"/>
  <c r="K59" i="4"/>
  <c r="I38" i="4"/>
  <c r="K38" i="4"/>
  <c r="I30" i="4"/>
  <c r="K30" i="4"/>
  <c r="I23" i="4"/>
  <c r="K23" i="4"/>
  <c r="I16" i="4"/>
  <c r="K16" i="4"/>
  <c r="I10" i="4"/>
  <c r="K10" i="4"/>
  <c r="I134" i="4"/>
  <c r="K134" i="4"/>
  <c r="I127" i="4"/>
  <c r="F127" i="4"/>
  <c r="K127" i="4"/>
  <c r="I120" i="4"/>
  <c r="K120" i="4"/>
  <c r="I113" i="4"/>
  <c r="K113" i="4"/>
  <c r="I106" i="4"/>
  <c r="K106" i="4"/>
  <c r="I99" i="4"/>
  <c r="K99" i="4"/>
  <c r="I92" i="4"/>
  <c r="K92" i="4"/>
  <c r="I85" i="4"/>
  <c r="K85" i="4"/>
  <c r="I78" i="4"/>
  <c r="K78" i="4"/>
  <c r="I71" i="4"/>
  <c r="K71" i="4"/>
  <c r="I64" i="4"/>
  <c r="K64" i="4"/>
  <c r="I57" i="4"/>
  <c r="J57" i="4"/>
  <c r="K57" i="4"/>
  <c r="I43" i="4"/>
  <c r="K43" i="4"/>
  <c r="I36" i="4"/>
  <c r="K36" i="4"/>
  <c r="I29" i="4"/>
  <c r="K29" i="4"/>
  <c r="I22" i="4"/>
  <c r="K22" i="4"/>
  <c r="I15" i="4"/>
  <c r="K15" i="4"/>
  <c r="I8" i="4"/>
  <c r="K8" i="4"/>
  <c r="S124" i="4"/>
  <c r="U124" i="4"/>
  <c r="O124" i="4"/>
  <c r="A133" i="4"/>
  <c r="A126" i="4"/>
  <c r="A119" i="4"/>
  <c r="A112" i="4"/>
  <c r="A105" i="4"/>
  <c r="A98" i="4"/>
  <c r="A91" i="4"/>
  <c r="A84" i="4"/>
  <c r="A77" i="4"/>
  <c r="A70" i="4"/>
  <c r="A63" i="4"/>
  <c r="A56" i="4"/>
  <c r="A49" i="4"/>
  <c r="A42" i="4"/>
  <c r="A35" i="4"/>
  <c r="A28" i="4"/>
  <c r="A21" i="4"/>
  <c r="A14" i="4"/>
  <c r="A7" i="4"/>
  <c r="A138" i="4"/>
  <c r="A131" i="4"/>
  <c r="A124" i="4"/>
  <c r="A117" i="4"/>
  <c r="A110" i="4"/>
  <c r="A103" i="4"/>
  <c r="A96" i="4"/>
  <c r="A89" i="4"/>
  <c r="A82" i="4"/>
  <c r="A75" i="4"/>
  <c r="A68" i="4"/>
  <c r="A61" i="4"/>
  <c r="A54" i="4"/>
  <c r="A47" i="4"/>
  <c r="A40" i="4"/>
  <c r="A33" i="4"/>
  <c r="A26" i="4"/>
  <c r="A19" i="4"/>
  <c r="A12" i="4"/>
  <c r="A137" i="4"/>
  <c r="A130" i="4"/>
  <c r="A123" i="4"/>
  <c r="A116" i="4"/>
  <c r="A109" i="4"/>
  <c r="A102" i="4"/>
  <c r="A95" i="4"/>
  <c r="A88" i="4"/>
  <c r="A81" i="4"/>
  <c r="A74" i="4"/>
  <c r="A67" i="4"/>
  <c r="A60" i="4"/>
  <c r="A53" i="4"/>
  <c r="A46" i="4"/>
  <c r="A39" i="4"/>
  <c r="A32" i="4"/>
  <c r="A25" i="4"/>
  <c r="A18" i="4"/>
  <c r="A11" i="4"/>
  <c r="A22" i="4"/>
  <c r="A29" i="4"/>
  <c r="A36" i="4"/>
  <c r="A43" i="4"/>
  <c r="A50" i="4"/>
  <c r="A57" i="4"/>
  <c r="A64" i="4"/>
  <c r="A71" i="4"/>
  <c r="A78" i="4"/>
  <c r="A85" i="4"/>
  <c r="A92" i="4"/>
  <c r="A99" i="4"/>
  <c r="A106" i="4"/>
  <c r="A113" i="4"/>
  <c r="A120" i="4"/>
  <c r="A127" i="4"/>
  <c r="A134" i="4"/>
  <c r="A15" i="4"/>
  <c r="A8" i="4"/>
  <c r="A16" i="4"/>
  <c r="A23" i="4"/>
  <c r="A30" i="4"/>
  <c r="A38" i="4"/>
  <c r="A45" i="4"/>
  <c r="A52" i="4"/>
  <c r="A59" i="4"/>
  <c r="A66" i="4"/>
  <c r="A73" i="4"/>
  <c r="A80" i="4"/>
  <c r="A87" i="4"/>
  <c r="A94" i="4"/>
  <c r="A101" i="4"/>
  <c r="A108" i="4"/>
  <c r="A115" i="4"/>
  <c r="A122" i="4"/>
  <c r="A129" i="4"/>
  <c r="A136" i="4"/>
  <c r="A10" i="4"/>
  <c r="S120" i="4"/>
  <c r="U120" i="4"/>
  <c r="S117" i="4"/>
  <c r="U117" i="4"/>
  <c r="S116" i="4"/>
  <c r="U116" i="4"/>
  <c r="S115" i="4"/>
  <c r="T115" i="4"/>
  <c r="U115" i="4"/>
  <c r="S113" i="4"/>
  <c r="U113" i="4"/>
  <c r="S110" i="4"/>
  <c r="U110" i="4"/>
  <c r="S109" i="4"/>
  <c r="U109" i="4"/>
  <c r="S108" i="4"/>
  <c r="T108" i="4"/>
  <c r="U108" i="4"/>
  <c r="S107" i="4"/>
  <c r="U107" i="4"/>
  <c r="S106" i="4"/>
  <c r="U106" i="4"/>
  <c r="I107" i="4"/>
  <c r="K107" i="4"/>
  <c r="T101" i="4"/>
  <c r="S103" i="4"/>
  <c r="U103" i="4"/>
  <c r="S102" i="4"/>
  <c r="U102" i="4"/>
  <c r="S101" i="4"/>
  <c r="U101" i="4"/>
  <c r="S99" i="4"/>
  <c r="U99" i="4"/>
  <c r="T94" i="4"/>
  <c r="T87" i="4"/>
  <c r="S89" i="4"/>
  <c r="U89" i="4"/>
  <c r="S88" i="4"/>
  <c r="U88" i="4"/>
  <c r="S87" i="4"/>
  <c r="U87" i="4"/>
  <c r="S85" i="4"/>
  <c r="U85" i="4"/>
  <c r="S96" i="4"/>
  <c r="U96" i="4"/>
  <c r="S95" i="4"/>
  <c r="U95" i="4"/>
  <c r="S94" i="4"/>
  <c r="U94" i="4"/>
  <c r="S92" i="4"/>
  <c r="U92" i="4"/>
  <c r="S82" i="4"/>
  <c r="U82" i="4"/>
  <c r="S80" i="4"/>
  <c r="U80" i="4"/>
  <c r="S78" i="4"/>
  <c r="U78" i="4"/>
  <c r="DH152" i="4"/>
  <c r="S75" i="4"/>
  <c r="U75" i="4"/>
  <c r="S74" i="4"/>
  <c r="U74" i="4"/>
  <c r="S73" i="4"/>
  <c r="T73" i="4"/>
  <c r="U73" i="4"/>
  <c r="S72" i="4"/>
  <c r="U72" i="4"/>
  <c r="S71" i="4"/>
  <c r="U71" i="4"/>
  <c r="I54" i="4"/>
  <c r="I52" i="4"/>
  <c r="I50" i="4"/>
  <c r="I37" i="4"/>
  <c r="I58" i="4"/>
  <c r="I72" i="4"/>
  <c r="K72" i="4"/>
  <c r="U64" i="4"/>
  <c r="U61" i="4"/>
  <c r="U59" i="4"/>
  <c r="U58" i="4"/>
  <c r="U57" i="4"/>
  <c r="K58" i="4"/>
  <c r="A44" i="4"/>
  <c r="U43" i="4"/>
  <c r="U40" i="4"/>
  <c r="U39" i="4"/>
  <c r="U37" i="4"/>
  <c r="U36" i="4"/>
  <c r="K37" i="4"/>
  <c r="S32" i="4"/>
  <c r="U32" i="4"/>
  <c r="S33" i="4"/>
  <c r="U33" i="4"/>
  <c r="S30" i="4"/>
  <c r="U30" i="4"/>
  <c r="S29" i="4"/>
  <c r="U29" i="4"/>
  <c r="S18" i="4"/>
  <c r="U18" i="4"/>
  <c r="S19" i="4"/>
  <c r="U19" i="4"/>
  <c r="S16" i="4"/>
  <c r="U16" i="4"/>
  <c r="S15" i="4"/>
  <c r="U15" i="4"/>
  <c r="S26" i="4"/>
  <c r="U26" i="4"/>
  <c r="S23" i="4"/>
  <c r="U23" i="4"/>
  <c r="S22" i="4"/>
  <c r="U22" i="4"/>
  <c r="S134" i="4"/>
  <c r="S138" i="4"/>
  <c r="U138" i="4"/>
  <c r="U134" i="4"/>
  <c r="B134" i="4"/>
  <c r="B135" i="4"/>
  <c r="B136" i="4"/>
  <c r="B137" i="4"/>
  <c r="B138" i="4"/>
  <c r="A135" i="4"/>
  <c r="L497" i="1"/>
  <c r="A497" i="1"/>
  <c r="L496" i="1"/>
  <c r="A496" i="1"/>
  <c r="L495" i="1"/>
  <c r="A495" i="1"/>
  <c r="L494" i="1"/>
  <c r="A494" i="1"/>
  <c r="L493" i="1"/>
  <c r="A493" i="1"/>
  <c r="L491" i="1"/>
  <c r="A491" i="1"/>
  <c r="L490" i="1"/>
  <c r="A490" i="1"/>
  <c r="L489" i="1"/>
  <c r="A489" i="1"/>
  <c r="L488" i="1"/>
  <c r="A488" i="1"/>
  <c r="L487" i="1"/>
  <c r="A487" i="1"/>
  <c r="L485" i="1"/>
  <c r="A485" i="1"/>
  <c r="L484" i="1"/>
  <c r="A484" i="1"/>
  <c r="L483" i="1"/>
  <c r="A483" i="1"/>
  <c r="L482" i="1"/>
  <c r="A482" i="1"/>
  <c r="L481" i="1"/>
  <c r="A481" i="1"/>
  <c r="L479" i="1"/>
  <c r="A479" i="1"/>
  <c r="L478" i="1"/>
  <c r="A478" i="1"/>
  <c r="L477" i="1"/>
  <c r="A477" i="1"/>
  <c r="L476" i="1"/>
  <c r="A476" i="1"/>
  <c r="L475" i="1"/>
  <c r="A475" i="1"/>
  <c r="S127" i="4"/>
  <c r="U127" i="4"/>
  <c r="S131" i="4"/>
  <c r="U131" i="4"/>
  <c r="B127" i="4"/>
  <c r="B128" i="4"/>
  <c r="B129" i="4"/>
  <c r="B130" i="4"/>
  <c r="B131" i="4"/>
  <c r="B120" i="4"/>
  <c r="B121" i="4"/>
  <c r="B122" i="4"/>
  <c r="B123" i="4"/>
  <c r="B124" i="4"/>
  <c r="B113" i="4"/>
  <c r="B114" i="4"/>
  <c r="B115" i="4"/>
  <c r="B116" i="4"/>
  <c r="B117" i="4"/>
  <c r="B106" i="4"/>
  <c r="B107" i="4"/>
  <c r="B108" i="4"/>
  <c r="B109" i="4"/>
  <c r="B110" i="4"/>
  <c r="B99" i="4"/>
  <c r="B100" i="4"/>
  <c r="B101" i="4"/>
  <c r="B102" i="4"/>
  <c r="B103" i="4"/>
  <c r="B92" i="4"/>
  <c r="B93" i="4"/>
  <c r="B94" i="4"/>
  <c r="B95" i="4"/>
  <c r="B96" i="4"/>
  <c r="B85" i="4"/>
  <c r="B86" i="4"/>
  <c r="B87" i="4"/>
  <c r="B88" i="4"/>
  <c r="B89" i="4"/>
  <c r="B78" i="4"/>
  <c r="B79" i="4"/>
  <c r="B80" i="4"/>
  <c r="B81" i="4"/>
  <c r="B82" i="4"/>
  <c r="B71" i="4"/>
  <c r="B72" i="4"/>
  <c r="B73" i="4"/>
  <c r="B74" i="4"/>
  <c r="B75" i="4"/>
  <c r="B64" i="4"/>
  <c r="B65" i="4"/>
  <c r="B66" i="4"/>
  <c r="B67" i="4"/>
  <c r="B68" i="4"/>
  <c r="B61" i="4"/>
  <c r="B60" i="4"/>
  <c r="B59" i="4"/>
  <c r="B58" i="4"/>
  <c r="B57" i="4"/>
  <c r="B54" i="4"/>
  <c r="B53" i="4"/>
  <c r="B52" i="4"/>
  <c r="B51" i="4"/>
  <c r="B50" i="4"/>
  <c r="B47" i="4"/>
  <c r="B46" i="4"/>
  <c r="B45" i="4"/>
  <c r="B44" i="4"/>
  <c r="B43" i="4"/>
  <c r="B40" i="4"/>
  <c r="B39" i="4"/>
  <c r="B38" i="4"/>
  <c r="B37" i="4"/>
  <c r="B36" i="4"/>
  <c r="B29" i="4"/>
  <c r="B30" i="4"/>
  <c r="B31" i="4"/>
  <c r="B32" i="4"/>
  <c r="B33" i="4"/>
  <c r="B22" i="4"/>
  <c r="B23" i="4"/>
  <c r="B24" i="4"/>
  <c r="B25" i="4"/>
  <c r="B26" i="4"/>
  <c r="B15" i="4"/>
  <c r="B16" i="4"/>
  <c r="B17" i="4"/>
  <c r="B18" i="4"/>
  <c r="B19" i="4"/>
  <c r="B8" i="4"/>
  <c r="B9" i="4"/>
  <c r="B10" i="4"/>
  <c r="B11" i="4"/>
  <c r="B12" i="4"/>
  <c r="A128" i="4"/>
  <c r="L471" i="1"/>
  <c r="A471" i="1"/>
  <c r="L470" i="1"/>
  <c r="A470" i="1"/>
  <c r="L469" i="1"/>
  <c r="A469" i="1"/>
  <c r="L468" i="1"/>
  <c r="A468" i="1"/>
  <c r="L467" i="1"/>
  <c r="A467" i="1"/>
  <c r="L465" i="1"/>
  <c r="A465" i="1"/>
  <c r="L464" i="1"/>
  <c r="A464" i="1"/>
  <c r="L463" i="1"/>
  <c r="A463" i="1"/>
  <c r="L462" i="1"/>
  <c r="A462" i="1"/>
  <c r="L461" i="1"/>
  <c r="A461" i="1"/>
  <c r="L459" i="1"/>
  <c r="A459" i="1"/>
  <c r="L458" i="1"/>
  <c r="A458" i="1"/>
  <c r="L457" i="1"/>
  <c r="A457" i="1"/>
  <c r="L456" i="1"/>
  <c r="A456" i="1"/>
  <c r="L455" i="1"/>
  <c r="A455" i="1"/>
  <c r="L453" i="1"/>
  <c r="A453" i="1"/>
  <c r="L452" i="1"/>
  <c r="A452" i="1"/>
  <c r="L451" i="1"/>
  <c r="A451" i="1"/>
  <c r="L450" i="1"/>
  <c r="A450" i="1"/>
  <c r="L449" i="1"/>
  <c r="A449" i="1"/>
  <c r="L7" i="1"/>
  <c r="A7" i="1"/>
  <c r="L8" i="1"/>
  <c r="A8" i="1"/>
  <c r="L9" i="1"/>
  <c r="A9" i="1"/>
  <c r="L10" i="1"/>
  <c r="A10" i="1"/>
  <c r="L11" i="1"/>
  <c r="A11" i="1"/>
  <c r="L13" i="1"/>
  <c r="A13" i="1"/>
  <c r="L14" i="1"/>
  <c r="A14" i="1"/>
  <c r="L15" i="1"/>
  <c r="A15" i="1"/>
  <c r="L16" i="1"/>
  <c r="A16" i="1"/>
  <c r="L17" i="1"/>
  <c r="A17" i="1"/>
  <c r="L19" i="1"/>
  <c r="A19" i="1"/>
  <c r="L20" i="1"/>
  <c r="A20" i="1"/>
  <c r="L21" i="1"/>
  <c r="A21" i="1"/>
  <c r="L22" i="1"/>
  <c r="A22" i="1"/>
  <c r="L23" i="1"/>
  <c r="A23" i="1"/>
  <c r="L25" i="1"/>
  <c r="A25" i="1"/>
  <c r="L26" i="1"/>
  <c r="A26" i="1"/>
  <c r="L27" i="1"/>
  <c r="A27" i="1"/>
  <c r="L28" i="1"/>
  <c r="A28" i="1"/>
  <c r="L29" i="1"/>
  <c r="A29" i="1"/>
  <c r="L33" i="1"/>
  <c r="A33" i="1"/>
  <c r="L34" i="1"/>
  <c r="A34" i="1"/>
  <c r="L35" i="1"/>
  <c r="A35" i="1"/>
  <c r="L36" i="1"/>
  <c r="A36" i="1"/>
  <c r="L37" i="1"/>
  <c r="A37" i="1"/>
  <c r="L39" i="1"/>
  <c r="A39" i="1"/>
  <c r="L40" i="1"/>
  <c r="A40" i="1"/>
  <c r="L41" i="1"/>
  <c r="A41" i="1"/>
  <c r="L42" i="1"/>
  <c r="A42" i="1"/>
  <c r="L43" i="1"/>
  <c r="A43" i="1"/>
  <c r="L45" i="1"/>
  <c r="A45" i="1"/>
  <c r="L46" i="1"/>
  <c r="A46" i="1"/>
  <c r="L47" i="1"/>
  <c r="A47" i="1"/>
  <c r="L48" i="1"/>
  <c r="A48" i="1"/>
  <c r="L49" i="1"/>
  <c r="A49" i="1"/>
  <c r="L51" i="1"/>
  <c r="A51" i="1"/>
  <c r="L52" i="1"/>
  <c r="A52" i="1"/>
  <c r="L53" i="1"/>
  <c r="A53" i="1"/>
  <c r="L54" i="1"/>
  <c r="A54" i="1"/>
  <c r="L55" i="1"/>
  <c r="A55" i="1"/>
  <c r="L59" i="1"/>
  <c r="A59" i="1"/>
  <c r="L60" i="1"/>
  <c r="A60" i="1"/>
  <c r="L61" i="1"/>
  <c r="A61" i="1"/>
  <c r="L62" i="1"/>
  <c r="A62" i="1"/>
  <c r="L63" i="1"/>
  <c r="A63" i="1"/>
  <c r="L65" i="1"/>
  <c r="A65" i="1"/>
  <c r="L66" i="1"/>
  <c r="A66" i="1"/>
  <c r="L67" i="1"/>
  <c r="A67" i="1"/>
  <c r="L68" i="1"/>
  <c r="A68" i="1"/>
  <c r="L69" i="1"/>
  <c r="A69" i="1"/>
  <c r="L71" i="1"/>
  <c r="A71" i="1"/>
  <c r="L72" i="1"/>
  <c r="A72" i="1"/>
  <c r="L73" i="1"/>
  <c r="A73" i="1"/>
  <c r="L74" i="1"/>
  <c r="A74" i="1"/>
  <c r="L75" i="1"/>
  <c r="A75" i="1"/>
  <c r="L77" i="1"/>
  <c r="A77" i="1"/>
  <c r="L78" i="1"/>
  <c r="A78" i="1"/>
  <c r="L79" i="1"/>
  <c r="A79" i="1"/>
  <c r="L80" i="1"/>
  <c r="A80" i="1"/>
  <c r="L81" i="1"/>
  <c r="A81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L85" i="1"/>
  <c r="A85" i="1"/>
  <c r="L86" i="1"/>
  <c r="A86" i="1"/>
  <c r="L87" i="1"/>
  <c r="A87" i="1"/>
  <c r="L88" i="1"/>
  <c r="A88" i="1"/>
  <c r="L89" i="1"/>
  <c r="A89" i="1"/>
  <c r="L91" i="1"/>
  <c r="A91" i="1"/>
  <c r="L92" i="1"/>
  <c r="A92" i="1"/>
  <c r="L93" i="1"/>
  <c r="A93" i="1"/>
  <c r="L94" i="1"/>
  <c r="A94" i="1"/>
  <c r="L95" i="1"/>
  <c r="A95" i="1"/>
  <c r="L97" i="1"/>
  <c r="A97" i="1"/>
  <c r="L98" i="1"/>
  <c r="A98" i="1"/>
  <c r="L99" i="1"/>
  <c r="A99" i="1"/>
  <c r="L100" i="1"/>
  <c r="A100" i="1"/>
  <c r="L101" i="1"/>
  <c r="A101" i="1"/>
  <c r="L103" i="1"/>
  <c r="A103" i="1"/>
  <c r="L104" i="1"/>
  <c r="A104" i="1"/>
  <c r="L105" i="1"/>
  <c r="A105" i="1"/>
  <c r="L106" i="1"/>
  <c r="A106" i="1"/>
  <c r="L107" i="1"/>
  <c r="A107" i="1"/>
  <c r="L111" i="1"/>
  <c r="A111" i="1"/>
  <c r="L112" i="1"/>
  <c r="A112" i="1"/>
  <c r="L113" i="1"/>
  <c r="A113" i="1"/>
  <c r="L114" i="1"/>
  <c r="A114" i="1"/>
  <c r="L115" i="1"/>
  <c r="A115" i="1"/>
  <c r="L117" i="1"/>
  <c r="A117" i="1"/>
  <c r="L118" i="1"/>
  <c r="A118" i="1"/>
  <c r="L119" i="1"/>
  <c r="A119" i="1"/>
  <c r="L120" i="1"/>
  <c r="A120" i="1"/>
  <c r="L121" i="1"/>
  <c r="A121" i="1"/>
  <c r="L123" i="1"/>
  <c r="A123" i="1"/>
  <c r="L124" i="1"/>
  <c r="A124" i="1"/>
  <c r="L125" i="1"/>
  <c r="A125" i="1"/>
  <c r="L126" i="1"/>
  <c r="A126" i="1"/>
  <c r="L127" i="1"/>
  <c r="A127" i="1"/>
  <c r="L129" i="1"/>
  <c r="A129" i="1"/>
  <c r="L130" i="1"/>
  <c r="A130" i="1"/>
  <c r="L131" i="1"/>
  <c r="A131" i="1"/>
  <c r="L132" i="1"/>
  <c r="A132" i="1"/>
  <c r="L133" i="1"/>
  <c r="A133" i="1"/>
  <c r="L137" i="1"/>
  <c r="A137" i="1"/>
  <c r="L138" i="1"/>
  <c r="A138" i="1"/>
  <c r="L139" i="1"/>
  <c r="A139" i="1"/>
  <c r="L140" i="1"/>
  <c r="A140" i="1"/>
  <c r="L141" i="1"/>
  <c r="A141" i="1"/>
  <c r="L143" i="1"/>
  <c r="A143" i="1"/>
  <c r="L144" i="1"/>
  <c r="A144" i="1"/>
  <c r="L145" i="1"/>
  <c r="A145" i="1"/>
  <c r="L146" i="1"/>
  <c r="A146" i="1"/>
  <c r="L147" i="1"/>
  <c r="A147" i="1"/>
  <c r="L149" i="1"/>
  <c r="A149" i="1"/>
  <c r="L150" i="1"/>
  <c r="A150" i="1"/>
  <c r="L151" i="1"/>
  <c r="A151" i="1"/>
  <c r="L152" i="1"/>
  <c r="A152" i="1"/>
  <c r="L153" i="1"/>
  <c r="A153" i="1"/>
  <c r="L155" i="1"/>
  <c r="A155" i="1"/>
  <c r="L156" i="1"/>
  <c r="A156" i="1"/>
  <c r="L157" i="1"/>
  <c r="A157" i="1"/>
  <c r="L158" i="1"/>
  <c r="A158" i="1"/>
  <c r="L159" i="1"/>
  <c r="A159" i="1"/>
  <c r="L163" i="1"/>
  <c r="A163" i="1"/>
  <c r="L164" i="1"/>
  <c r="A164" i="1"/>
  <c r="L165" i="1"/>
  <c r="A165" i="1"/>
  <c r="L166" i="1"/>
  <c r="A166" i="1"/>
  <c r="L167" i="1"/>
  <c r="A167" i="1"/>
  <c r="L169" i="1"/>
  <c r="A169" i="1"/>
  <c r="L170" i="1"/>
  <c r="A170" i="1"/>
  <c r="L171" i="1"/>
  <c r="A171" i="1"/>
  <c r="L172" i="1"/>
  <c r="A172" i="1"/>
  <c r="L173" i="1"/>
  <c r="A173" i="1"/>
  <c r="L175" i="1"/>
  <c r="A175" i="1"/>
  <c r="L176" i="1"/>
  <c r="A176" i="1"/>
  <c r="L177" i="1"/>
  <c r="A177" i="1"/>
  <c r="L178" i="1"/>
  <c r="A178" i="1"/>
  <c r="L179" i="1"/>
  <c r="A179" i="1"/>
  <c r="L181" i="1"/>
  <c r="A181" i="1"/>
  <c r="L182" i="1"/>
  <c r="A182" i="1"/>
  <c r="L183" i="1"/>
  <c r="A183" i="1"/>
  <c r="L184" i="1"/>
  <c r="A184" i="1"/>
  <c r="L185" i="1"/>
  <c r="A185" i="1"/>
  <c r="L189" i="1"/>
  <c r="A189" i="1"/>
  <c r="L190" i="1"/>
  <c r="A190" i="1"/>
  <c r="L191" i="1"/>
  <c r="A191" i="1"/>
  <c r="L192" i="1"/>
  <c r="A192" i="1"/>
  <c r="L193" i="1"/>
  <c r="A193" i="1"/>
  <c r="L195" i="1"/>
  <c r="A195" i="1"/>
  <c r="L196" i="1"/>
  <c r="A196" i="1"/>
  <c r="L197" i="1"/>
  <c r="A197" i="1"/>
  <c r="L198" i="1"/>
  <c r="A198" i="1"/>
  <c r="L199" i="1"/>
  <c r="A199" i="1"/>
  <c r="L201" i="1"/>
  <c r="A201" i="1"/>
  <c r="L202" i="1"/>
  <c r="A202" i="1"/>
  <c r="L203" i="1"/>
  <c r="A203" i="1"/>
  <c r="L204" i="1"/>
  <c r="A204" i="1"/>
  <c r="L205" i="1"/>
  <c r="A205" i="1"/>
  <c r="L207" i="1"/>
  <c r="A207" i="1"/>
  <c r="L208" i="1"/>
  <c r="A208" i="1"/>
  <c r="L209" i="1"/>
  <c r="A209" i="1"/>
  <c r="L210" i="1"/>
  <c r="A210" i="1"/>
  <c r="L211" i="1"/>
  <c r="A211" i="1"/>
  <c r="L215" i="1"/>
  <c r="A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L216" i="1"/>
  <c r="A216" i="1"/>
  <c r="L217" i="1"/>
  <c r="A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L218" i="1"/>
  <c r="A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L219" i="1"/>
  <c r="A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L221" i="1"/>
  <c r="A221" i="1"/>
  <c r="L222" i="1"/>
  <c r="A222" i="1"/>
  <c r="L223" i="1"/>
  <c r="A223" i="1"/>
  <c r="L224" i="1"/>
  <c r="A224" i="1"/>
  <c r="L225" i="1"/>
  <c r="A225" i="1"/>
  <c r="L227" i="1"/>
  <c r="A227" i="1"/>
  <c r="L228" i="1"/>
  <c r="A228" i="1"/>
  <c r="L229" i="1"/>
  <c r="A229" i="1"/>
  <c r="L230" i="1"/>
  <c r="A230" i="1"/>
  <c r="L231" i="1"/>
  <c r="A231" i="1"/>
  <c r="L233" i="1"/>
  <c r="A233" i="1"/>
  <c r="L234" i="1"/>
  <c r="A234" i="1"/>
  <c r="L235" i="1"/>
  <c r="A235" i="1"/>
  <c r="L236" i="1"/>
  <c r="A236" i="1"/>
  <c r="L237" i="1"/>
  <c r="A237" i="1"/>
  <c r="L241" i="1"/>
  <c r="A241" i="1"/>
  <c r="L242" i="1"/>
  <c r="A242" i="1"/>
  <c r="L243" i="1"/>
  <c r="A243" i="1"/>
  <c r="L244" i="1"/>
  <c r="A244" i="1"/>
  <c r="L245" i="1"/>
  <c r="A245" i="1"/>
  <c r="L247" i="1"/>
  <c r="A247" i="1"/>
  <c r="L248" i="1"/>
  <c r="A248" i="1"/>
  <c r="L249" i="1"/>
  <c r="A249" i="1"/>
  <c r="L250" i="1"/>
  <c r="A250" i="1"/>
  <c r="L251" i="1"/>
  <c r="A251" i="1"/>
  <c r="L253" i="1"/>
  <c r="A253" i="1"/>
  <c r="L254" i="1"/>
  <c r="A254" i="1"/>
  <c r="L255" i="1"/>
  <c r="A255" i="1"/>
  <c r="L256" i="1"/>
  <c r="A256" i="1"/>
  <c r="L257" i="1"/>
  <c r="A257" i="1"/>
  <c r="L259" i="1"/>
  <c r="A259" i="1"/>
  <c r="L260" i="1"/>
  <c r="A260" i="1"/>
  <c r="L261" i="1"/>
  <c r="A261" i="1"/>
  <c r="L262" i="1"/>
  <c r="A262" i="1"/>
  <c r="L263" i="1"/>
  <c r="A263" i="1"/>
  <c r="L267" i="1"/>
  <c r="A267" i="1"/>
  <c r="L268" i="1"/>
  <c r="A268" i="1"/>
  <c r="L269" i="1"/>
  <c r="A269" i="1"/>
  <c r="L270" i="1"/>
  <c r="A270" i="1"/>
  <c r="L271" i="1"/>
  <c r="A271" i="1"/>
  <c r="L273" i="1"/>
  <c r="A273" i="1"/>
  <c r="L274" i="1"/>
  <c r="A274" i="1"/>
  <c r="L275" i="1"/>
  <c r="A275" i="1"/>
  <c r="L276" i="1"/>
  <c r="A276" i="1"/>
  <c r="L277" i="1"/>
  <c r="A277" i="1"/>
  <c r="L279" i="1"/>
  <c r="A279" i="1"/>
  <c r="L280" i="1"/>
  <c r="A280" i="1"/>
  <c r="L281" i="1"/>
  <c r="A281" i="1"/>
  <c r="L282" i="1"/>
  <c r="A282" i="1"/>
  <c r="L283" i="1"/>
  <c r="A283" i="1"/>
  <c r="L285" i="1"/>
  <c r="A285" i="1"/>
  <c r="L286" i="1"/>
  <c r="A286" i="1"/>
  <c r="L287" i="1"/>
  <c r="A287" i="1"/>
  <c r="L288" i="1"/>
  <c r="A288" i="1"/>
  <c r="L289" i="1"/>
  <c r="A289" i="1"/>
  <c r="L293" i="1"/>
  <c r="A293" i="1"/>
  <c r="L294" i="1"/>
  <c r="A294" i="1"/>
  <c r="L295" i="1"/>
  <c r="A295" i="1"/>
  <c r="L296" i="1"/>
  <c r="A296" i="1"/>
  <c r="L297" i="1"/>
  <c r="A297" i="1"/>
  <c r="L299" i="1"/>
  <c r="A299" i="1"/>
  <c r="L300" i="1"/>
  <c r="A300" i="1"/>
  <c r="L301" i="1"/>
  <c r="A301" i="1"/>
  <c r="L302" i="1"/>
  <c r="A302" i="1"/>
  <c r="L303" i="1"/>
  <c r="A303" i="1"/>
  <c r="L305" i="1"/>
  <c r="A305" i="1"/>
  <c r="L306" i="1"/>
  <c r="A306" i="1"/>
  <c r="L307" i="1"/>
  <c r="A307" i="1"/>
  <c r="L308" i="1"/>
  <c r="A308" i="1"/>
  <c r="L309" i="1"/>
  <c r="A309" i="1"/>
  <c r="L311" i="1"/>
  <c r="A311" i="1"/>
  <c r="L312" i="1"/>
  <c r="A312" i="1"/>
  <c r="L313" i="1"/>
  <c r="A313" i="1"/>
  <c r="L314" i="1"/>
  <c r="A314" i="1"/>
  <c r="L315" i="1"/>
  <c r="A315" i="1"/>
  <c r="L319" i="1"/>
  <c r="A319" i="1"/>
  <c r="L320" i="1"/>
  <c r="A320" i="1"/>
  <c r="L321" i="1"/>
  <c r="A321" i="1"/>
  <c r="L322" i="1"/>
  <c r="A322" i="1"/>
  <c r="L323" i="1"/>
  <c r="A323" i="1"/>
  <c r="L325" i="1"/>
  <c r="A325" i="1"/>
  <c r="L326" i="1"/>
  <c r="A326" i="1"/>
  <c r="L327" i="1"/>
  <c r="A327" i="1"/>
  <c r="L328" i="1"/>
  <c r="A328" i="1"/>
  <c r="L329" i="1"/>
  <c r="A329" i="1"/>
  <c r="L331" i="1"/>
  <c r="A331" i="1"/>
  <c r="L332" i="1"/>
  <c r="A332" i="1"/>
  <c r="L333" i="1"/>
  <c r="A333" i="1"/>
  <c r="L334" i="1"/>
  <c r="A334" i="1"/>
  <c r="L335" i="1"/>
  <c r="A335" i="1"/>
  <c r="L337" i="1"/>
  <c r="A337" i="1"/>
  <c r="L338" i="1"/>
  <c r="A338" i="1"/>
  <c r="L339" i="1"/>
  <c r="A339" i="1"/>
  <c r="L340" i="1"/>
  <c r="A340" i="1"/>
  <c r="L341" i="1"/>
  <c r="A341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CO343" i="1"/>
  <c r="CP343" i="1"/>
  <c r="CQ343" i="1"/>
  <c r="CR343" i="1"/>
  <c r="CS343" i="1"/>
  <c r="CT343" i="1"/>
  <c r="CU343" i="1"/>
  <c r="CV343" i="1"/>
  <c r="CW343" i="1"/>
  <c r="CX343" i="1"/>
  <c r="CY343" i="1"/>
  <c r="CZ343" i="1"/>
  <c r="DA343" i="1"/>
  <c r="DB343" i="1"/>
  <c r="DC343" i="1"/>
  <c r="DD343" i="1"/>
  <c r="DE343" i="1"/>
  <c r="DF343" i="1"/>
  <c r="DG343" i="1"/>
  <c r="DH343" i="1"/>
  <c r="DI343" i="1"/>
  <c r="DJ343" i="1"/>
  <c r="DK343" i="1"/>
  <c r="DL343" i="1"/>
  <c r="DM343" i="1"/>
  <c r="DN343" i="1"/>
  <c r="DO343" i="1"/>
  <c r="DP343" i="1"/>
  <c r="DQ343" i="1"/>
  <c r="DR343" i="1"/>
  <c r="DS343" i="1"/>
  <c r="DT343" i="1"/>
  <c r="DU343" i="1"/>
  <c r="DV343" i="1"/>
  <c r="DW343" i="1"/>
  <c r="DX343" i="1"/>
  <c r="DY343" i="1"/>
  <c r="DZ343" i="1"/>
  <c r="EA343" i="1"/>
  <c r="EB343" i="1"/>
  <c r="EC343" i="1"/>
  <c r="ED343" i="1"/>
  <c r="EE343" i="1"/>
  <c r="EF343" i="1"/>
  <c r="EG343" i="1"/>
  <c r="EH343" i="1"/>
  <c r="EI343" i="1"/>
  <c r="EJ343" i="1"/>
  <c r="EK343" i="1"/>
  <c r="EL343" i="1"/>
  <c r="EM343" i="1"/>
  <c r="EN343" i="1"/>
  <c r="EO343" i="1"/>
  <c r="EP343" i="1"/>
  <c r="EQ343" i="1"/>
  <c r="ER343" i="1"/>
  <c r="ES343" i="1"/>
  <c r="ET343" i="1"/>
  <c r="EU343" i="1"/>
  <c r="EV343" i="1"/>
  <c r="EW343" i="1"/>
  <c r="EX343" i="1"/>
  <c r="EY343" i="1"/>
  <c r="EZ343" i="1"/>
  <c r="FA343" i="1"/>
  <c r="FB343" i="1"/>
  <c r="FC343" i="1"/>
  <c r="FD343" i="1"/>
  <c r="FE343" i="1"/>
  <c r="FF343" i="1"/>
  <c r="FG343" i="1"/>
  <c r="FH343" i="1"/>
  <c r="FI343" i="1"/>
  <c r="FJ343" i="1"/>
  <c r="FK343" i="1"/>
  <c r="FL343" i="1"/>
  <c r="FM343" i="1"/>
  <c r="FN343" i="1"/>
  <c r="FO343" i="1"/>
  <c r="FP343" i="1"/>
  <c r="FQ343" i="1"/>
  <c r="FR343" i="1"/>
  <c r="FS343" i="1"/>
  <c r="FT343" i="1"/>
  <c r="FU343" i="1"/>
  <c r="FV343" i="1"/>
  <c r="FW343" i="1"/>
  <c r="FX343" i="1"/>
  <c r="FY343" i="1"/>
  <c r="FZ343" i="1"/>
  <c r="GA343" i="1"/>
  <c r="GB343" i="1"/>
  <c r="GC343" i="1"/>
  <c r="GD343" i="1"/>
  <c r="GE343" i="1"/>
  <c r="GF343" i="1"/>
  <c r="GG343" i="1"/>
  <c r="GH343" i="1"/>
  <c r="GI343" i="1"/>
  <c r="GJ343" i="1"/>
  <c r="GK343" i="1"/>
  <c r="GL343" i="1"/>
  <c r="GM343" i="1"/>
  <c r="GN343" i="1"/>
  <c r="GO343" i="1"/>
  <c r="GP343" i="1"/>
  <c r="GQ343" i="1"/>
  <c r="GR343" i="1"/>
  <c r="GS343" i="1"/>
  <c r="GT343" i="1"/>
  <c r="GU343" i="1"/>
  <c r="GV343" i="1"/>
  <c r="GW343" i="1"/>
  <c r="GX343" i="1"/>
  <c r="GY343" i="1"/>
  <c r="GZ343" i="1"/>
  <c r="HA343" i="1"/>
  <c r="HB343" i="1"/>
  <c r="HC343" i="1"/>
  <c r="HD343" i="1"/>
  <c r="HE343" i="1"/>
  <c r="HF343" i="1"/>
  <c r="HG343" i="1"/>
  <c r="HH343" i="1"/>
  <c r="HI343" i="1"/>
  <c r="HJ343" i="1"/>
  <c r="HK343" i="1"/>
  <c r="HL343" i="1"/>
  <c r="HM343" i="1"/>
  <c r="HN343" i="1"/>
  <c r="HO343" i="1"/>
  <c r="HP343" i="1"/>
  <c r="HQ343" i="1"/>
  <c r="HR343" i="1"/>
  <c r="HS343" i="1"/>
  <c r="HT343" i="1"/>
  <c r="HU343" i="1"/>
  <c r="HV343" i="1"/>
  <c r="HW343" i="1"/>
  <c r="HX343" i="1"/>
  <c r="HY343" i="1"/>
  <c r="L345" i="1"/>
  <c r="A345" i="1"/>
  <c r="L346" i="1"/>
  <c r="A346" i="1"/>
  <c r="L347" i="1"/>
  <c r="A347" i="1"/>
  <c r="L348" i="1"/>
  <c r="A348" i="1"/>
  <c r="L349" i="1"/>
  <c r="A349" i="1"/>
  <c r="L351" i="1"/>
  <c r="A351" i="1"/>
  <c r="L352" i="1"/>
  <c r="A352" i="1"/>
  <c r="L353" i="1"/>
  <c r="A353" i="1"/>
  <c r="L354" i="1"/>
  <c r="A354" i="1"/>
  <c r="L355" i="1"/>
  <c r="A355" i="1"/>
  <c r="L357" i="1"/>
  <c r="A357" i="1"/>
  <c r="L358" i="1"/>
  <c r="A358" i="1"/>
  <c r="L359" i="1"/>
  <c r="A359" i="1"/>
  <c r="L360" i="1"/>
  <c r="A360" i="1"/>
  <c r="L361" i="1"/>
  <c r="A361" i="1"/>
  <c r="L363" i="1"/>
  <c r="A363" i="1"/>
  <c r="L364" i="1"/>
  <c r="A364" i="1"/>
  <c r="L365" i="1"/>
  <c r="A365" i="1"/>
  <c r="L366" i="1"/>
  <c r="A366" i="1"/>
  <c r="L367" i="1"/>
  <c r="A367" i="1"/>
  <c r="L371" i="1"/>
  <c r="A371" i="1"/>
  <c r="L372" i="1"/>
  <c r="A372" i="1"/>
  <c r="L373" i="1"/>
  <c r="A373" i="1"/>
  <c r="L374" i="1"/>
  <c r="A374" i="1"/>
  <c r="L375" i="1"/>
  <c r="A375" i="1"/>
  <c r="L377" i="1"/>
  <c r="A377" i="1"/>
  <c r="L378" i="1"/>
  <c r="A378" i="1"/>
  <c r="L379" i="1"/>
  <c r="A379" i="1"/>
  <c r="L380" i="1"/>
  <c r="A380" i="1"/>
  <c r="L381" i="1"/>
  <c r="A381" i="1"/>
  <c r="L383" i="1"/>
  <c r="A383" i="1"/>
  <c r="L384" i="1"/>
  <c r="A384" i="1"/>
  <c r="L385" i="1"/>
  <c r="A385" i="1"/>
  <c r="L386" i="1"/>
  <c r="A386" i="1"/>
  <c r="L387" i="1"/>
  <c r="A387" i="1"/>
  <c r="L389" i="1"/>
  <c r="A389" i="1"/>
  <c r="L390" i="1"/>
  <c r="A390" i="1"/>
  <c r="L391" i="1"/>
  <c r="A391" i="1"/>
  <c r="L392" i="1"/>
  <c r="A392" i="1"/>
  <c r="L393" i="1"/>
  <c r="A393" i="1"/>
  <c r="L397" i="1"/>
  <c r="A397" i="1"/>
  <c r="L398" i="1"/>
  <c r="A398" i="1"/>
  <c r="L399" i="1"/>
  <c r="A399" i="1"/>
  <c r="L400" i="1"/>
  <c r="A400" i="1"/>
  <c r="L401" i="1"/>
  <c r="A401" i="1"/>
  <c r="L403" i="1"/>
  <c r="A403" i="1"/>
  <c r="L404" i="1"/>
  <c r="A404" i="1"/>
  <c r="L405" i="1"/>
  <c r="A405" i="1"/>
  <c r="L406" i="1"/>
  <c r="A406" i="1"/>
  <c r="L407" i="1"/>
  <c r="A407" i="1"/>
  <c r="L409" i="1"/>
  <c r="A409" i="1"/>
  <c r="L410" i="1"/>
  <c r="A410" i="1"/>
  <c r="L411" i="1"/>
  <c r="A411" i="1"/>
  <c r="L412" i="1"/>
  <c r="A412" i="1"/>
  <c r="L413" i="1"/>
  <c r="A413" i="1"/>
  <c r="L415" i="1"/>
  <c r="A415" i="1"/>
  <c r="L416" i="1"/>
  <c r="A416" i="1"/>
  <c r="L417" i="1"/>
  <c r="A417" i="1"/>
  <c r="L418" i="1"/>
  <c r="A418" i="1"/>
  <c r="L419" i="1"/>
  <c r="A419" i="1"/>
  <c r="L423" i="1"/>
  <c r="A423" i="1"/>
  <c r="L424" i="1"/>
  <c r="A424" i="1"/>
  <c r="L425" i="1"/>
  <c r="A425" i="1"/>
  <c r="L426" i="1"/>
  <c r="A426" i="1"/>
  <c r="L427" i="1"/>
  <c r="A427" i="1"/>
  <c r="L429" i="1"/>
  <c r="A429" i="1"/>
  <c r="L430" i="1"/>
  <c r="A430" i="1"/>
  <c r="L431" i="1"/>
  <c r="A431" i="1"/>
  <c r="L432" i="1"/>
  <c r="A432" i="1"/>
  <c r="L433" i="1"/>
  <c r="A433" i="1"/>
  <c r="L435" i="1"/>
  <c r="A435" i="1"/>
  <c r="L436" i="1"/>
  <c r="A436" i="1"/>
  <c r="L437" i="1"/>
  <c r="A437" i="1"/>
  <c r="L438" i="1"/>
  <c r="A438" i="1"/>
  <c r="L439" i="1"/>
  <c r="A439" i="1"/>
  <c r="L441" i="1"/>
  <c r="A441" i="1"/>
  <c r="L442" i="1"/>
  <c r="A442" i="1"/>
  <c r="L443" i="1"/>
  <c r="A443" i="1"/>
  <c r="L444" i="1"/>
  <c r="A444" i="1"/>
  <c r="L445" i="1"/>
  <c r="A445" i="1"/>
  <c r="A121" i="4"/>
  <c r="A114" i="4"/>
  <c r="A107" i="4"/>
  <c r="A100" i="4"/>
  <c r="A93" i="4"/>
  <c r="A86" i="4"/>
  <c r="A79" i="4"/>
  <c r="A72" i="4"/>
  <c r="A65" i="4"/>
  <c r="A58" i="4"/>
  <c r="A51" i="4"/>
  <c r="A37" i="4"/>
  <c r="A31" i="4"/>
  <c r="A24" i="4"/>
  <c r="A17" i="4"/>
  <c r="A9" i="4"/>
</calcChain>
</file>

<file path=xl/comments1.xml><?xml version="1.0" encoding="utf-8"?>
<comments xmlns="http://schemas.openxmlformats.org/spreadsheetml/2006/main">
  <authors>
    <author>Charlie Wilson</author>
    <author>Nuno</author>
  </authors>
  <commentList>
    <comment ref="J5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Adjust PE @t0 to match region of time series data</t>
        </r>
      </text>
    </comment>
    <comment ref="T5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Adjust PE @t0 to match region of time series data</t>
        </r>
      </text>
    </comment>
    <comment ref="J50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no match between aircraft manufacturer and normalisation region -&gt; left as default no adjustment</t>
        </r>
      </text>
    </comment>
    <comment ref="T50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no match between aircraft manufacturer and normalisation region -&gt; left as default no adjustment</t>
        </r>
      </text>
    </comment>
    <comment ref="J52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no match between aircraft manufacturer and normalisation region -&gt; left as default no adjustment</t>
        </r>
      </text>
    </comment>
    <comment ref="T52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no match between aircraft manufacturer and normalisation region -&gt; left as default no adjustment</t>
        </r>
      </text>
    </comment>
    <comment ref="J54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no match between aircraft manufacturer and normalisation region -&gt; left as default no adjustment</t>
        </r>
      </text>
    </comment>
    <comment ref="T54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no match between aircraft manufacturer and normalisation region -&gt; left as default no adjustment</t>
        </r>
      </text>
    </comment>
    <comment ref="I73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OECD PE not Asia PE</t>
        </r>
      </text>
    </comment>
    <comment ref="S73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OECD PE not Asia PE</t>
        </r>
      </text>
    </comment>
    <comment ref="I74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Asia + AfLam PE combined (as proxy for RoW)</t>
        </r>
      </text>
    </comment>
    <comment ref="S74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Asia + AfLam PE combined (as proxy for RoW)</t>
        </r>
      </text>
    </comment>
    <comment ref="I78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Asia PE not OECD</t>
        </r>
      </text>
    </comment>
    <comment ref="S78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Asia PE not OECD</t>
        </r>
      </text>
    </comment>
    <comment ref="I80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global PE not Asia</t>
        </r>
      </text>
    </comment>
    <comment ref="S80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global PE not Asia</t>
        </r>
      </text>
    </comment>
    <comment ref="J85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based on Grubler (2008) EoE data - see Bento synthesis spreadsheet for details</t>
        </r>
      </text>
    </comment>
    <comment ref="T85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based on Grubler (2008) EoE data - see Bento synthesis spreadsheet for details</t>
        </r>
      </text>
    </comment>
    <comment ref="I87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OECD PE not Asia</t>
        </r>
      </text>
    </comment>
    <comment ref="S87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OECD PE not Asia</t>
        </r>
      </text>
    </comment>
    <comment ref="I88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FSU + Asia + AfLam PE combined (as proxy for RoW)</t>
        </r>
      </text>
    </comment>
    <comment ref="S88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FSU + Asia + AfLam PE combined (as proxy for RoW)</t>
        </r>
      </text>
    </comment>
    <comment ref="J92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based on Grubler (2008) EoE data - see Bento synthesis spreadsheet for details</t>
        </r>
      </text>
    </comment>
    <comment ref="T92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based on Grubler (2008) EoE data - see Bento synthesis spreadsheet for details</t>
        </r>
      </text>
    </comment>
    <comment ref="I94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OECD PE not Asia</t>
        </r>
      </text>
    </comment>
    <comment ref="S94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OECD PE not Asia</t>
        </r>
      </text>
    </comment>
    <comment ref="I95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FSU + Asia + AfLam PE combined (as proxy for RoW)</t>
        </r>
      </text>
    </comment>
    <comment ref="S95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FSU + Asia + AfLam PE combined (as proxy for RoW)</t>
        </r>
      </text>
    </comment>
    <comment ref="J99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based on Grubler (2008) EoE data - see Bento synthesis spreadsheet for details</t>
        </r>
      </text>
    </comment>
    <comment ref="T99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based on Grubler (2008) EoE data - see Bento synthesis spreadsheet for details</t>
        </r>
      </text>
    </comment>
    <comment ref="I101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OECD PE not Asia</t>
        </r>
      </text>
    </comment>
    <comment ref="S101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OECD PE not Asia</t>
        </r>
      </text>
    </comment>
    <comment ref="I102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FSU + Asia + AfLam PE combined (as proxy for RoW)</t>
        </r>
      </text>
    </comment>
    <comment ref="S102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looks up FSU + Asia + AfLam PE combined (as proxy for RoW)</t>
        </r>
      </text>
    </comment>
    <comment ref="I108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PE lookup for OECD not Asia</t>
        </r>
      </text>
    </comment>
    <comment ref="S108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PE lookup for OECD not Asia</t>
        </r>
      </text>
    </comment>
    <comment ref="X108" authorId="1" shapeId="0">
      <text>
        <r>
          <rPr>
            <b/>
            <sz val="9"/>
            <color indexed="81"/>
            <rFont val="Tahoma"/>
            <family val="2"/>
          </rPr>
          <t>Nuno:</t>
        </r>
        <r>
          <rPr>
            <sz val="9"/>
            <color indexed="81"/>
            <rFont val="Tahoma"/>
            <family val="2"/>
          </rPr>
          <t xml:space="preserve">
I found slightly different parameters with the same data and range</t>
        </r>
      </text>
    </comment>
    <comment ref="I109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PE lookup for Asia + AfLam</t>
        </r>
      </text>
    </comment>
    <comment ref="S109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PE lookup for Asia + AfLam</t>
        </r>
      </text>
    </comment>
    <comment ref="J113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for region of manufacturer home market (not for region of sales)</t>
        </r>
      </text>
    </comment>
    <comment ref="T113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for region of manufacturer home market (not for region of sales)</t>
        </r>
      </text>
    </comment>
    <comment ref="I115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PE lookup for OECD not Asia</t>
        </r>
      </text>
    </comment>
    <comment ref="S115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PE lookup for OECD not Asia</t>
        </r>
      </text>
    </comment>
    <comment ref="I116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PE look up for Global exc. OECD</t>
        </r>
      </text>
    </comment>
    <comment ref="S116" authorId="0" shapeId="0">
      <text>
        <r>
          <rPr>
            <b/>
            <sz val="9"/>
            <color indexed="81"/>
            <rFont val="Calibri"/>
            <family val="2"/>
          </rPr>
          <t>Charlie Wilson:</t>
        </r>
        <r>
          <rPr>
            <sz val="9"/>
            <color indexed="81"/>
            <rFont val="Calibri"/>
            <family val="2"/>
          </rPr>
          <t xml:space="preserve">
PE look up for Global exc. OECD</t>
        </r>
      </text>
    </comment>
    <comment ref="X120" authorId="1" shapeId="0">
      <text>
        <r>
          <rPr>
            <b/>
            <sz val="9"/>
            <color indexed="81"/>
            <rFont val="Tahoma"/>
            <family val="2"/>
          </rPr>
          <t>Nuno:</t>
        </r>
        <r>
          <rPr>
            <sz val="9"/>
            <color indexed="81"/>
            <rFont val="Tahoma"/>
            <family val="2"/>
          </rPr>
          <t xml:space="preserve">
Should we consider a fit for the 1st phase (stopping in 1982 and K limited to 0,0033) like in the previous cases? </t>
        </r>
      </text>
    </comment>
    <comment ref="F127" authorId="0" shapeId="0">
      <text>
        <r>
          <rPr>
            <b/>
            <sz val="9"/>
            <color indexed="81"/>
            <rFont val="Calibri"/>
            <family val="2"/>
          </rPr>
          <t xml:space="preserve">Charlie Wilson:
</t>
        </r>
        <r>
          <rPr>
            <sz val="9"/>
            <color indexed="81"/>
            <rFont val="Calibri"/>
            <family val="2"/>
          </rPr>
          <t>logfit K for 100% utilisation rate adjusted up by a factor of 5 as approximation of 20% utilisation rate (no change to ∆t)</t>
        </r>
      </text>
    </comment>
  </commentList>
</comments>
</file>

<file path=xl/sharedStrings.xml><?xml version="1.0" encoding="utf-8"?>
<sst xmlns="http://schemas.openxmlformats.org/spreadsheetml/2006/main" count="3699" uniqueCount="359">
  <si>
    <t>no data</t>
  </si>
  <si>
    <t>HYDRO (1900-2005)</t>
  </si>
  <si>
    <t>excellent</t>
  </si>
  <si>
    <t>good</t>
  </si>
  <si>
    <t>very unreliable fit! still exponential</t>
  </si>
  <si>
    <t>unreliable fit! still exponential</t>
  </si>
  <si>
    <t>premature asymptote (fit to 2010)</t>
  </si>
  <si>
    <t>poor! misses strong peak in 1970s then rapid decline</t>
  </si>
  <si>
    <t>poor; unit capacities peak in 1970s and falls in 1990s (then rises post-2000)</t>
  </si>
  <si>
    <t>ok-ish until rapid rise post-2000</t>
  </si>
  <si>
    <t>ok, until rapid increases in size post-2005</t>
  </si>
  <si>
    <t>ok, until rapid rise post-2000 (only fit to -2000 data)</t>
  </si>
  <si>
    <t>very poor; misses steady growth to1960s, magnitude of jump in 1960s, and decline in 1990s</t>
  </si>
  <si>
    <t>ok-ish until rapid rise post-2000 (&amp; omitting 2 high 1940s points)</t>
  </si>
  <si>
    <t>ok, but misses high sizes in 1980s</t>
  </si>
  <si>
    <t>Global</t>
  </si>
  <si>
    <t>Cumulative Total Capacity</t>
  </si>
  <si>
    <t>Cumulative Total No of Units</t>
  </si>
  <si>
    <t>NUCLEAR (1956-2000)</t>
  </si>
  <si>
    <t>NATURAL GAS - 1ST PHASE (1903-2000)</t>
  </si>
  <si>
    <t>WIND POWER (1977-2007)</t>
  </si>
  <si>
    <t>JET AIRCRAFT (1958-2007)</t>
  </si>
  <si>
    <t>PASSENGER CARS (1900-2007)</t>
  </si>
  <si>
    <t>CFLs (1990-2004)</t>
  </si>
  <si>
    <t>E-BIKES (1997-2010)</t>
  </si>
  <si>
    <t>STATIONARY STEAM ENGINES (1710-1930)</t>
  </si>
  <si>
    <t>US</t>
  </si>
  <si>
    <t>MOTORCYCLES (1899-2008)</t>
  </si>
  <si>
    <t>CELLPHONES (1978-2010)</t>
  </si>
  <si>
    <t>WASHING MACHINES (1920-2008)</t>
  </si>
  <si>
    <t>good fit</t>
  </si>
  <si>
    <t>not enough data</t>
  </si>
  <si>
    <t>fit ok</t>
  </si>
  <si>
    <t>exponential growth</t>
  </si>
  <si>
    <t>fit ok - low asymptote</t>
  </si>
  <si>
    <t>exponential phase</t>
  </si>
  <si>
    <t>Good fit (almost 60%K)</t>
  </si>
  <si>
    <t>Global &amp; Regional Time Series Data (Cumulative Capacity, Cumulative No. of Units, Average Unit Capacity, Maximum Unit Capacity)</t>
  </si>
  <si>
    <t>Δt</t>
  </si>
  <si>
    <t>Technology</t>
  </si>
  <si>
    <t>Tech Code</t>
  </si>
  <si>
    <t>ref</t>
  </si>
  <si>
    <t>Region</t>
  </si>
  <si>
    <t>Region Code</t>
  </si>
  <si>
    <t>core</t>
  </si>
  <si>
    <t>peri</t>
  </si>
  <si>
    <t>glob</t>
  </si>
  <si>
    <t>OECD+FSU</t>
  </si>
  <si>
    <t>not used</t>
  </si>
  <si>
    <t>LAm+MidEast+AsiaExChina</t>
  </si>
  <si>
    <t>China+Afr</t>
  </si>
  <si>
    <t>Metric</t>
  </si>
  <si>
    <t>Unit</t>
  </si>
  <si>
    <t>MW</t>
  </si>
  <si>
    <t>Metric Code</t>
  </si>
  <si>
    <t>cumcap</t>
  </si>
  <si>
    <t>Label</t>
  </si>
  <si>
    <t>Start</t>
  </si>
  <si>
    <t>End</t>
  </si>
  <si>
    <t xml:space="preserve"> #</t>
  </si>
  <si>
    <t>cumuni</t>
  </si>
  <si>
    <t>avgcap</t>
  </si>
  <si>
    <t xml:space="preserve"> Average Capacity of Unit Additions</t>
  </si>
  <si>
    <t>Maximum Capacity of Unit Additions</t>
  </si>
  <si>
    <t>maxcap</t>
  </si>
  <si>
    <r>
      <rPr>
        <i/>
        <sz val="11"/>
        <color theme="1" tint="0.499984740745262"/>
        <rFont val="Calibri"/>
        <family val="2"/>
        <scheme val="minor"/>
      </rPr>
      <t xml:space="preserve">Net </t>
    </r>
    <r>
      <rPr>
        <sz val="11"/>
        <color theme="1" tint="0.499984740745262"/>
        <rFont val="Calibri"/>
        <family val="2"/>
        <scheme val="minor"/>
      </rPr>
      <t>Total No. of Units</t>
    </r>
  </si>
  <si>
    <r>
      <rPr>
        <i/>
        <sz val="11"/>
        <color theme="1" tint="0.499984740745262"/>
        <rFont val="Calibri"/>
        <family val="2"/>
        <scheme val="minor"/>
      </rPr>
      <t>Net</t>
    </r>
    <r>
      <rPr>
        <sz val="11"/>
        <color theme="1" tint="0.499984740745262"/>
        <rFont val="Calibri"/>
        <family val="2"/>
        <scheme val="minor"/>
      </rPr>
      <t xml:space="preserve"> Total Capacity</t>
    </r>
  </si>
  <si>
    <t>COAL POWER (1908-2000)</t>
  </si>
  <si>
    <t>Coal Power</t>
  </si>
  <si>
    <t>clp</t>
  </si>
  <si>
    <t>OECD</t>
  </si>
  <si>
    <t>FSU</t>
  </si>
  <si>
    <t>Asia+SA</t>
  </si>
  <si>
    <t>LAm+AfExSA</t>
  </si>
  <si>
    <t>Cumulative Total No. of Units</t>
  </si>
  <si>
    <t>use</t>
  </si>
  <si>
    <t>Asia</t>
  </si>
  <si>
    <t>LAm+Af</t>
  </si>
  <si>
    <t>ncp</t>
  </si>
  <si>
    <t>Nuclear Power</t>
  </si>
  <si>
    <t>Hydro Power</t>
  </si>
  <si>
    <t>hyp</t>
  </si>
  <si>
    <t>TECHNOLOGY</t>
  </si>
  <si>
    <t xml:space="preserve"> </t>
  </si>
  <si>
    <t>ok, but overshoots asymptote &amp; too rapid for slower growth period in 1970s</t>
  </si>
  <si>
    <t>ok-ish; over-shoots slowish growth in 70s/early 80s, and over-shoots rapid asymptote</t>
  </si>
  <si>
    <t>overshoots apparent asymptote</t>
  </si>
  <si>
    <t>ok, but overshoots asymptote</t>
  </si>
  <si>
    <t>Use fit?</t>
  </si>
  <si>
    <t>K (in MW)</t>
  </si>
  <si>
    <t>Average Capacity of New Additions</t>
  </si>
  <si>
    <t>Maximum Capacity of New Additions</t>
  </si>
  <si>
    <t>NatGas Power</t>
  </si>
  <si>
    <t>ngp</t>
  </si>
  <si>
    <t>NATURAL GAS POWER (1903-2000)</t>
  </si>
  <si>
    <t>NUCLEAR POWER (1956-2000)</t>
  </si>
  <si>
    <t>Wind Power</t>
  </si>
  <si>
    <t>wdp</t>
  </si>
  <si>
    <t>Denmark</t>
  </si>
  <si>
    <t>Boeing</t>
  </si>
  <si>
    <t>Airbus</t>
  </si>
  <si>
    <t>Boeing+McD+Airbus</t>
  </si>
  <si>
    <t>Jet Aircraft</t>
  </si>
  <si>
    <t>jet</t>
  </si>
  <si>
    <t>Use?</t>
  </si>
  <si>
    <t>HYDRO POWER (1882-2005)</t>
  </si>
  <si>
    <t>Passenger Cars</t>
  </si>
  <si>
    <t>car</t>
  </si>
  <si>
    <t>OECDexUS</t>
  </si>
  <si>
    <t>Developing</t>
  </si>
  <si>
    <t>CFLs</t>
  </si>
  <si>
    <t>cfl</t>
  </si>
  <si>
    <t>OECDexJapan</t>
  </si>
  <si>
    <t>RestofWorld</t>
  </si>
  <si>
    <t>Platts 2005</t>
  </si>
  <si>
    <t>Bicycles</t>
  </si>
  <si>
    <t>Cellphones</t>
  </si>
  <si>
    <t>BICYCLES (1861-2007)</t>
  </si>
  <si>
    <t>UK+France+Germany</t>
  </si>
  <si>
    <t>Neth+Italy+US+Japan</t>
  </si>
  <si>
    <t>RestOfWorld</t>
  </si>
  <si>
    <t>bik</t>
  </si>
  <si>
    <t>Electric Bicycles</t>
  </si>
  <si>
    <t>ebk</t>
  </si>
  <si>
    <t>China</t>
  </si>
  <si>
    <t>UK+US</t>
  </si>
  <si>
    <t>EuropeExUK</t>
  </si>
  <si>
    <t>Steamships</t>
  </si>
  <si>
    <t>sts</t>
  </si>
  <si>
    <t>STEAMSHIPS (1810-1940), decadal</t>
  </si>
  <si>
    <t>STEAM LOCOMOTIVES (1830-1940), decadal</t>
  </si>
  <si>
    <t>Steam Locomotives</t>
  </si>
  <si>
    <t>stl</t>
  </si>
  <si>
    <t>stp</t>
  </si>
  <si>
    <t>MOTORCYCLES (1900-2008)</t>
  </si>
  <si>
    <t>Motorcycles</t>
  </si>
  <si>
    <t>mtc</t>
  </si>
  <si>
    <t>UK+Fr+Gm+It</t>
  </si>
  <si>
    <t>US+Japan</t>
  </si>
  <si>
    <t>cph</t>
  </si>
  <si>
    <t>Scand+Japan</t>
  </si>
  <si>
    <t>constant</t>
  </si>
  <si>
    <t>Washing Machines</t>
  </si>
  <si>
    <t>wsh</t>
  </si>
  <si>
    <t>WIND POWER (1977-2008)</t>
  </si>
  <si>
    <t>PASSENGER CARS (1900-2005)</t>
  </si>
  <si>
    <t>Obs. %K</t>
  </si>
  <si>
    <t>Norm. K</t>
  </si>
  <si>
    <t>Fit Quality</t>
  </si>
  <si>
    <t>fit ok (not good at the end)</t>
  </si>
  <si>
    <t>t0</t>
  </si>
  <si>
    <t/>
  </si>
  <si>
    <t>rim</t>
  </si>
  <si>
    <t>Time Series Start Year</t>
  </si>
  <si>
    <t>FCC-Refineries</t>
  </si>
  <si>
    <t>FCC-REFINERIES (1940-2007)</t>
  </si>
  <si>
    <t>compiled by</t>
  </si>
  <si>
    <t>CW</t>
  </si>
  <si>
    <t>NB</t>
  </si>
  <si>
    <t>Wilson 2009; Wilson 2012; Wilson et al. 2012</t>
  </si>
  <si>
    <t>Bento 2013</t>
  </si>
  <si>
    <t xml:space="preserve">Wilson 2009 = </t>
  </si>
  <si>
    <t>Bento, N. (2013). New Evidences in Technology Scaling Dynamics and the Role of the Formative Phase. Laxenburg, Austria, International Institute for Applied Systems Analysis (IIASA).</t>
  </si>
  <si>
    <t>Bento 2013 =</t>
  </si>
  <si>
    <t>CW =</t>
  </si>
  <si>
    <t>Charlie Wilson</t>
  </si>
  <si>
    <t>NB =</t>
  </si>
  <si>
    <t>Nuno Bento</t>
  </si>
  <si>
    <t>Wilson, C. (2009). Meta-analysis of unit and industry level scaling dynamics in energy technologies and climate change mitigation scenarios. Laxenburg, Austria, International Institute for Applied Systems Analysis (IIASA).</t>
  </si>
  <si>
    <t>Wilson 2012 =</t>
  </si>
  <si>
    <t>Wilson, C. (2012). "Up-scaling, formative phases, and learning in the historical diffusion of energy technologies." Energy Policy 50: 81-94.</t>
  </si>
  <si>
    <t>Wilson et al. 2012 =</t>
  </si>
  <si>
    <t>Wilson, C., A. Grubler, N. Bauer, V. Krey and K. Riahi (2012). "Future capacity growth of energy technologies: are scenarios consistent with historical evidence?" Climatic Change 118(2): 381-395.</t>
  </si>
  <si>
    <t>technology time series</t>
  </si>
  <si>
    <t>STEAM LOCOMOTIVES (1820-1940)</t>
  </si>
  <si>
    <t>STEAM SHIPS (1810-1940)</t>
  </si>
  <si>
    <t>units</t>
  </si>
  <si>
    <t>industry</t>
  </si>
  <si>
    <t>publications</t>
  </si>
  <si>
    <t>refineries</t>
  </si>
  <si>
    <t>turbine units</t>
  </si>
  <si>
    <t>power plants</t>
  </si>
  <si>
    <t>jet aircraft</t>
  </si>
  <si>
    <t>engines</t>
  </si>
  <si>
    <t>cars</t>
  </si>
  <si>
    <t>bicycles</t>
  </si>
  <si>
    <t>light bulbs</t>
  </si>
  <si>
    <t>e-bikes</t>
  </si>
  <si>
    <t>ships</t>
  </si>
  <si>
    <t>locomotives</t>
  </si>
  <si>
    <t>stationary engines</t>
  </si>
  <si>
    <t>motorcycles</t>
  </si>
  <si>
    <t>mobile phones</t>
  </si>
  <si>
    <t>washing machines</t>
  </si>
  <si>
    <t>main data sources (see publications for details)</t>
  </si>
  <si>
    <t>US Census 1900; Woytinsky 1926; Kanefsky &amp; Robey 1979, 1980; Atack et al. 1980; Hunter 1985</t>
  </si>
  <si>
    <t>Enos 2002; OGJ (various); BP 2008; US Annual Energy Review 2008</t>
  </si>
  <si>
    <t>IEA 2006</t>
  </si>
  <si>
    <t>AAMA Databooks 1980, 1995, 1997, 2007; NHTSA &amp; EPA (various); ECEA &amp; ACMT (various)</t>
  </si>
  <si>
    <t>Danish Energy Agency 2007; GWEC 2008; EWEA 2008; AWEA (various); BTM Consult 2001</t>
  </si>
  <si>
    <t>Jane's (various); Boeing &amp; Airbus (websites)</t>
  </si>
  <si>
    <t>US Census 1900; Woytinsky 1926; Mitchell 1980, 1993</t>
  </si>
  <si>
    <t>UN Industrial Commodity Statistics Database 1980-2007; UN Statistics Yearbook 1982; UN The Growth of World Industry 1971, 1972; ACMA (Italy); Estfehani (China); Perry (USA); Ueda (Japan); Herlihy 2004 (USA); Wan-wen Chu 1997 (Taiwan); ibike.org (Taiwan); COLIPED-COLIBI (Europe)</t>
  </si>
  <si>
    <r>
      <rPr>
        <i/>
        <sz val="11"/>
        <color theme="9" tint="-0.249977111117893"/>
        <rFont val="Calibri"/>
        <scheme val="minor"/>
      </rPr>
      <t>Net</t>
    </r>
    <r>
      <rPr>
        <sz val="11"/>
        <color theme="9" tint="-0.249977111117893"/>
        <rFont val="Calibri"/>
        <scheme val="minor"/>
      </rPr>
      <t xml:space="preserve"> Total Capacity</t>
    </r>
  </si>
  <si>
    <t>to add</t>
  </si>
  <si>
    <t>rimFSU</t>
  </si>
  <si>
    <t>Refrigerators</t>
  </si>
  <si>
    <t>refrigerators</t>
  </si>
  <si>
    <t>REFRIGERATORS (1918-2009)</t>
  </si>
  <si>
    <t>DAP</t>
  </si>
  <si>
    <t>DAP =</t>
  </si>
  <si>
    <t>Diego Aranda Perez</t>
  </si>
  <si>
    <t>rfg</t>
  </si>
  <si>
    <t>STATIONARY STEAM ENGINES (1710-1930), decadal</t>
  </si>
  <si>
    <t>K (in # units)</t>
  </si>
  <si>
    <t>K (in MW/unit)</t>
  </si>
  <si>
    <t>PE @t0</t>
  </si>
  <si>
    <t>WORLD</t>
  </si>
  <si>
    <t>ASIA</t>
  </si>
  <si>
    <t>Af+LAm</t>
  </si>
  <si>
    <t>PRIMARY ENERGY (EJ), 1901-2007 (extended to 2030 as average of all GGI scenarios in Riahi et al. 2007)</t>
  </si>
  <si>
    <t>US as % of OECD</t>
  </si>
  <si>
    <t>1965-2007</t>
  </si>
  <si>
    <t>region</t>
  </si>
  <si>
    <t>* fits to first phase only, saturation 1983-1985</t>
  </si>
  <si>
    <t>logistic fit to 1982, over-estimates asymptote</t>
  </si>
  <si>
    <t>good fit (FCCs) but asymptote misses decline in data post-2000</t>
  </si>
  <si>
    <t>logistic fit to 1984, overshoots asymptote + Japan skews data</t>
  </si>
  <si>
    <t>China as % of Asia</t>
  </si>
  <si>
    <t>Africa as % of Af+LAm</t>
  </si>
  <si>
    <t>logistic fit to 1984, but saturation not as clear as for other regions</t>
  </si>
  <si>
    <t>LAUNDRY DRYERS (1920-2006)</t>
  </si>
  <si>
    <t>Laundry Dryers</t>
  </si>
  <si>
    <t>Stationary Steam Engines</t>
  </si>
  <si>
    <t>ldr</t>
  </si>
  <si>
    <t>laundry dryers</t>
  </si>
  <si>
    <t>UN 2008 Industry Commodity Production Data 1950-2009; Weiss et al. 2010</t>
  </si>
  <si>
    <t>UN Industrial Commodity Statistics (various); Weiss et al 2010; Meier 1994; Rosenfeld 1999</t>
  </si>
  <si>
    <t>assumed constant</t>
  </si>
  <si>
    <t>inverted U shaped</t>
  </si>
  <si>
    <t>check fit</t>
  </si>
  <si>
    <t>check</t>
  </si>
  <si>
    <t>check fit + assumed 20% compressor rate</t>
  </si>
  <si>
    <t>NORMALISATION METRICS</t>
  </si>
  <si>
    <t>Source data: data - analysis (comparisons) - v32; Analysis-synthesis_v6</t>
  </si>
  <si>
    <t>logistic fit is excellent</t>
  </si>
  <si>
    <t>tail of data traces a rotated S around logistic asymptote (1970-1990 above asymptote, 1990-2000 below asymptote)</t>
  </si>
  <si>
    <t>tail of data somewhat noisy around logistic asymptote but OK fit; 4 low outliers excluded (1989, 1995, 1997, 1998)</t>
  </si>
  <si>
    <t>logistic fit is good</t>
  </si>
  <si>
    <t>logistic asymptotes as data tail keeps rising; Sharif-Kabir or Floyd are better fits</t>
  </si>
  <si>
    <t>insufficient data</t>
  </si>
  <si>
    <t>actual tail of data is noisy around logistic asymptote</t>
  </si>
  <si>
    <t>1999 &amp; 2000 omitted from fit data as low outliers</t>
  </si>
  <si>
    <t>data is very noisy around asymptote</t>
  </si>
  <si>
    <t>logistic fit is quite good; 1 low outliers excluded</t>
  </si>
  <si>
    <t>1999 &amp; 2000 omitted from fit data as low outliers; 2 * 1,500 MW reactors (1984, 1986) are high outliers, way above asymptote</t>
  </si>
  <si>
    <t>6 low outliers excluded; otherwise good fit</t>
  </si>
  <si>
    <t>logistic fit is excellent but data series too short (42% of K)</t>
  </si>
  <si>
    <t>logistic begins to asymptote in late 1990s whereas actual continues exponential</t>
  </si>
  <si>
    <t>logistic fit is excellent but data series too short (47% of K)</t>
  </si>
  <si>
    <t>logistic fit is good but with slower take-off and (possibly) a premature asymptote</t>
  </si>
  <si>
    <t>tail of data traces a rotated S around logistic asymptote (1970-1980 above asymptote, 1985-1995 below asymptote)</t>
  </si>
  <si>
    <t>tail of data is noisy around logistic asymptote</t>
  </si>
  <si>
    <t>tail of data is very noisy around asymptote</t>
  </si>
  <si>
    <t>logistic fit is good, 2 (low) outliers excluded</t>
  </si>
  <si>
    <t>logistic is fairly good fit; 1 high outlier in 2000 (~340MW)</t>
  </si>
  <si>
    <t>logistic fit is good to 1988 (with asymptote from ~2000)</t>
  </si>
  <si>
    <t>logistic fit is good for 1st phase (-1995); possible 2nd growth phase (1999-)</t>
  </si>
  <si>
    <t>logistic fit is fairly arbitrary (-1988) as no clear phase transition</t>
  </si>
  <si>
    <t>logistic fit is good for 1st phase (-1992); possible 2nd growth phase (1993-)</t>
  </si>
  <si>
    <t>logistic fit is good (-1988)</t>
  </si>
  <si>
    <t>logistic fit is good to 1981 (with asymptote from ~2000)</t>
  </si>
  <si>
    <t>logistic fit is good for 1st phase (-1995); possible 2nd growth phase (1999-) cf. OECD (1990-)</t>
  </si>
  <si>
    <t>logistic fit is good to 1980 (with asymptote from ~2020)</t>
  </si>
  <si>
    <t>logistic fit is good to 1980 (with asymptote from ~2000)</t>
  </si>
  <si>
    <t>very noisy data, no good fit (exacerbated by low no. of additions each year); logistic fit shown is for 1st phase (-1989) w/ 2 high outliers excluded</t>
  </si>
  <si>
    <t>very noisy data, no good fit (exacerbated by low no. of additions each year); logistic fit shown is for 1st phase (-1988)</t>
  </si>
  <si>
    <t>very noisy data, logistic (any) fit is poor (-1988)</t>
  </si>
  <si>
    <t>logistic fit is OK for 1st phase (-1998), though spread is basically linear (less noisy than other regions)</t>
  </si>
  <si>
    <t>logistic fit is OK, but data becomes very noisy from 1980-</t>
  </si>
  <si>
    <t>logistic fit (-1988); from 1980-, average size falls dramatically</t>
  </si>
  <si>
    <t>logistic is good fit; asymptote slightly overshoots data</t>
  </si>
  <si>
    <t>growth is exponential</t>
  </si>
  <si>
    <t>logistic is good fit if 3 outliers removed (&gt;2000, all low unit n)</t>
  </si>
  <si>
    <t>approximated from new Vestas models; only 20% of K</t>
  </si>
  <si>
    <t>front end of data is under logistic fit, otherwise good fit; Gompertz also good fit, with higher K</t>
  </si>
  <si>
    <t>logistic fit is good, but data only runs to 52% of K</t>
  </si>
  <si>
    <t>front end of data is under logistic fit, otherwise good fit</t>
  </si>
  <si>
    <t>logistic fit is excellent but only 49% of K in data</t>
  </si>
  <si>
    <t>logistic is not good fit; data is fairly linear with 3 high outliers for 1970-72 (747s)</t>
  </si>
  <si>
    <t>no fit; data declines after 1995 (smaller A318-A321 series dominate sales)</t>
  </si>
  <si>
    <t>fit only w/ omitted 1960-1990 (bulge), i.e., approximation only</t>
  </si>
  <si>
    <t>logistic fit is OK; possibly premature slow down</t>
  </si>
  <si>
    <t>logistic fit is good; possibly premature slow down</t>
  </si>
  <si>
    <t>No fit: actual growth too steep</t>
  </si>
  <si>
    <t>good fit but starts to asymptotes as end of data series continues linearly</t>
  </si>
  <si>
    <t>logistic fit good but insufficient data (only up to 31% K)</t>
  </si>
  <si>
    <t>excellent fit but starts to asymptotes at end of data series; Gompertz a better fit with continued growth</t>
  </si>
  <si>
    <t>logistic to 1970 then actual follows U-shape while logistic rises &amp; asymptotes (above current level)</t>
  </si>
  <si>
    <t>logistic fit is plausible but seems to asymptote prematurely</t>
  </si>
  <si>
    <t>logistic to 1970 then actual 'weakly' follows US's U-shape while logistic rises &amp; asymptotes (below current level)</t>
  </si>
  <si>
    <t>logistic fit is good but data only to 36% of K</t>
  </si>
  <si>
    <t>logistic fit is good but data only to 26% of K</t>
  </si>
  <si>
    <t>logistic not a good fit; data looks exponential</t>
  </si>
  <si>
    <t>ok fit (not good at the end)</t>
  </si>
  <si>
    <t>assumed constant @ 100W</t>
  </si>
  <si>
    <t>UK, FR, DE as % of OECD</t>
  </si>
  <si>
    <t>assumed constant (@75%*350W + 25%*500W)</t>
  </si>
  <si>
    <t>* fits to first phase only, saturation 1988-1992</t>
  </si>
  <si>
    <t>BP (2008) World Energy Statistics; Grubler (2008) Encyclopedia of Earth; Grubler (1998) Technology and Global Change; Putnam (1953) Energy in the Future</t>
  </si>
  <si>
    <t>Sources:</t>
  </si>
  <si>
    <t>region adjustment factors (from BP 2008)</t>
  </si>
  <si>
    <t>PE Adjust</t>
  </si>
  <si>
    <t>ok, matches sum of regions</t>
  </si>
  <si>
    <t>good fit, but missing data towards end of lifecycle</t>
  </si>
  <si>
    <t>ok fit</t>
  </si>
  <si>
    <t>ok fit; missing data at end of lifecycle</t>
  </si>
  <si>
    <t>UK, FR, DE, IT as % of OECD</t>
  </si>
  <si>
    <t>good fit (but short time series)</t>
  </si>
  <si>
    <t>Scand+JP as % of OECD</t>
  </si>
  <si>
    <t>Scand+Japan (Nokia, Sony Ericsson, Siemens)</t>
  </si>
  <si>
    <t>RestOfOECD (Motorola, Samsung, LG Electronics, RIM, Apple)</t>
  </si>
  <si>
    <t>RestOfWorld (ZTE, HTC, Huawei, Others)</t>
  </si>
  <si>
    <t>* by manufacturer</t>
  </si>
  <si>
    <t>assumed constant @ 4.5W</t>
  </si>
  <si>
    <t>no fit (rising to 1977 then volatile &amp; falling)</t>
  </si>
  <si>
    <t>needs checking</t>
  </si>
  <si>
    <t>manually adjusted</t>
  </si>
  <si>
    <t>Global (All Manufacturers)</t>
  </si>
  <si>
    <t>COMPACT FLUORESCENT LIGHTBULBS, CFLs (1990-2003)</t>
  </si>
  <si>
    <t>These data are being made freely available to support further research.</t>
  </si>
  <si>
    <t>ITU World Telecommunication / ICT Indicators Database (2013); Gartner (various)</t>
  </si>
  <si>
    <t>UN Industrial Commodity Statistics 2012; UN Yearbook of Industrial Stats (various); Weiss et al 2010; Stiftung Warentest (various)</t>
  </si>
  <si>
    <t>UN Industrial Commodity Statistics Database 2012; UN Yearbook of Industrial Statistics (various); JAMA database 2012; ACEM 2010; Wezel 2002; Koerner 1995</t>
  </si>
  <si>
    <t>assumed constant (@64kW) after a period of increase reflecting general efficiency improvements</t>
  </si>
  <si>
    <r>
      <t>If using the time series data, please reference the data source publications</t>
    </r>
    <r>
      <rPr>
        <sz val="12"/>
        <color theme="1"/>
        <rFont val="Calibri"/>
        <family val="2"/>
        <scheme val="minor"/>
      </rPr>
      <t xml:space="preserve"> (see worksheet (1))</t>
    </r>
    <r>
      <rPr>
        <sz val="12"/>
        <color theme="1"/>
        <rFont val="Calibri"/>
        <family val="2"/>
        <scheme val="minor"/>
      </rPr>
      <t xml:space="preserve"> and the relevant IIASA synthesis publication</t>
    </r>
    <r>
      <rPr>
        <sz val="12"/>
        <color theme="1"/>
        <rFont val="Calibri"/>
        <family val="2"/>
        <scheme val="minor"/>
      </rPr>
      <t xml:space="preserve"> as follows:</t>
    </r>
  </si>
  <si>
    <r>
      <t>If using the logistic fit parameters, please reference the relevant IIASA synthesis publication</t>
    </r>
    <r>
      <rPr>
        <sz val="12"/>
        <color theme="1"/>
        <rFont val="Calibri"/>
        <family val="2"/>
        <scheme val="minor"/>
      </rPr>
      <t xml:space="preserve"> as follows:</t>
    </r>
  </si>
  <si>
    <t>Weinert 2007; Jamerson &amp; Benjamin (various)</t>
  </si>
  <si>
    <t>US Census 1900; Woytinsky 1926; Daugherty 1933 (See more details about references for the steam engines cluster in data file "Steam machines(in use)_v9" ,  sheet "REF")</t>
  </si>
  <si>
    <t>fluid catalytic cracking (FCC)</t>
  </si>
  <si>
    <t>compact fluourescent light bulbs (CFLs)</t>
  </si>
  <si>
    <t>good fit (except beginning )</t>
  </si>
  <si>
    <t>fitted to [1840:1930], with K set to equalise max. average capacity in the regions (K=0.63)</t>
  </si>
  <si>
    <t>forced fit with K limited to 1.02 (otherwise exponential)</t>
  </si>
  <si>
    <t>poor fit, fitted to range [1860:1860] [1920:1930]</t>
  </si>
  <si>
    <t>fit to 1st phase [:1890], with K limited to 0.053</t>
  </si>
  <si>
    <t>fit to range [:1880] [1940:1940] with K limited to 1.02</t>
  </si>
  <si>
    <t>fit to range [:1820] [1910:]</t>
  </si>
  <si>
    <t>fit to range [:1820] [1910:1920] with K limited to 0.080</t>
  </si>
  <si>
    <t>fitted to range [:1880] [1920:1920] with K limited to 0.082</t>
  </si>
  <si>
    <t>fitted to range [:1820] [1910:] with K set equal to the max average capacity (per region)</t>
  </si>
  <si>
    <t>fitted to range: [:1959] [2000:]</t>
  </si>
  <si>
    <t>fit only possible if ∆T set equal to core, range [:1959] [2000:]</t>
  </si>
  <si>
    <t>fitted to range [:1949] [2006:]</t>
  </si>
  <si>
    <t>fit to first phase (K limited to 0.012), fit range [:1949] [1956:1956] [1960:1961] [1964:1964]</t>
  </si>
  <si>
    <r>
      <t xml:space="preserve">This workbook contains the time series data and logistic fit parameters for a sample of energy technologies compiled as part of an ongoing research project </t>
    </r>
    <r>
      <rPr>
        <sz val="12"/>
        <color theme="1"/>
        <rFont val="Calibri"/>
        <family val="2"/>
        <scheme val="minor"/>
      </rPr>
      <t xml:space="preserve">at IIASA </t>
    </r>
    <r>
      <rPr>
        <sz val="12"/>
        <color theme="1"/>
        <rFont val="Calibri"/>
        <family val="2"/>
        <scheme val="minor"/>
      </rPr>
      <t>on the scaling dynamics of energy-technologies (SD-ET).</t>
    </r>
  </si>
  <si>
    <r>
      <t xml:space="preserve">For further information, please contact: </t>
    </r>
    <r>
      <rPr>
        <sz val="12"/>
        <color theme="1"/>
        <rFont val="Calibri"/>
        <family val="2"/>
        <scheme val="minor"/>
      </rPr>
      <t xml:space="preserve">grubler@iiasa.ac.at or </t>
    </r>
    <r>
      <rPr>
        <sz val="12"/>
        <color theme="1"/>
        <rFont val="Calibri"/>
        <family val="2"/>
        <scheme val="minor"/>
      </rPr>
      <t>wilsonch@iiasa.ac.at</t>
    </r>
  </si>
  <si>
    <t>SCALING DYNAMICS OF ENERGY TECHNOLOGIES (SD-ET) DATABASE</t>
  </si>
  <si>
    <t>For full details of the project, please see: http://www.iiasa.ac.at/web/home/research/modelsData/Scaling-Dynamics-of-Energy-Technologies1.en.html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</si>
</sst>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0"/>
    <numFmt numFmtId="167" formatCode="0.00000"/>
  </numFmts>
  <fonts count="5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Arial"/>
      <family val="2"/>
    </font>
    <font>
      <sz val="8"/>
      <name val="Helv"/>
    </font>
    <font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23"/>
      <name val="Calibri"/>
      <family val="2"/>
      <scheme val="minor"/>
    </font>
    <font>
      <b/>
      <i/>
      <u/>
      <sz val="11"/>
      <color indexed="2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u/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4"/>
      <name val="Calibri"/>
      <scheme val="minor"/>
    </font>
    <font>
      <b/>
      <i/>
      <sz val="11"/>
      <color theme="4"/>
      <name val="Calibri"/>
      <scheme val="minor"/>
    </font>
    <font>
      <b/>
      <i/>
      <u/>
      <sz val="11"/>
      <color theme="4"/>
      <name val="Calibri"/>
      <scheme val="minor"/>
    </font>
    <font>
      <b/>
      <i/>
      <sz val="11"/>
      <color theme="1" tint="0.499984740745262"/>
      <name val="Calibri"/>
      <scheme val="minor"/>
    </font>
    <font>
      <sz val="11"/>
      <color theme="9" tint="-0.249977111117893"/>
      <name val="Calibri"/>
      <scheme val="minor"/>
    </font>
    <font>
      <i/>
      <sz val="11"/>
      <color theme="9" tint="-0.249977111117893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sz val="11"/>
      <color theme="4" tint="0.39997558519241921"/>
      <name val="Calibri"/>
      <scheme val="minor"/>
    </font>
    <font>
      <b/>
      <sz val="11"/>
      <color theme="4" tint="0.39997558519241921"/>
      <name val="Calibri"/>
      <scheme val="minor"/>
    </font>
    <font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charset val="238"/>
      <scheme val="minor"/>
    </font>
    <font>
      <sz val="12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278">
    <xf numFmtId="0" fontId="0" fillId="0" borderId="0"/>
    <xf numFmtId="0" fontId="8" fillId="0" borderId="0"/>
    <xf numFmtId="0" fontId="9" fillId="0" borderId="0" applyFill="0" applyBorder="0"/>
    <xf numFmtId="0" fontId="10" fillId="0" borderId="0"/>
    <xf numFmtId="9" fontId="8" fillId="0" borderId="0" applyFont="0" applyFill="0" applyBorder="0" applyAlignment="0" applyProtection="0"/>
    <xf numFmtId="1" fontId="13" fillId="0" borderId="0" applyNumberFormat="0" applyFill="0" applyBorder="0" applyAlignment="0" applyProtection="0">
      <alignment horizontal="center" vertical="top"/>
    </xf>
    <xf numFmtId="0" fontId="5" fillId="0" borderId="0"/>
    <xf numFmtId="9" fontId="10" fillId="0" borderId="0" applyFont="0" applyFill="0" applyBorder="0" applyAlignment="0" applyProtection="0"/>
    <xf numFmtId="0" fontId="14" fillId="0" borderId="0">
      <alignment horizontal="left"/>
    </xf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0" borderId="0"/>
    <xf numFmtId="3" fontId="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11">
    <xf numFmtId="0" fontId="0" fillId="0" borderId="0" xfId="0"/>
    <xf numFmtId="0" fontId="7" fillId="0" borderId="0" xfId="0" applyFont="1"/>
    <xf numFmtId="0" fontId="6" fillId="0" borderId="0" xfId="0" applyFont="1" applyFill="1"/>
    <xf numFmtId="0" fontId="12" fillId="0" borderId="0" xfId="1" applyFont="1"/>
    <xf numFmtId="0" fontId="17" fillId="0" borderId="0" xfId="1" applyFont="1"/>
    <xf numFmtId="0" fontId="12" fillId="0" borderId="0" xfId="1" applyFont="1" applyFill="1" applyBorder="1"/>
    <xf numFmtId="0" fontId="12" fillId="0" borderId="0" xfId="1" applyFont="1" applyBorder="1"/>
    <xf numFmtId="0" fontId="18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1" fontId="12" fillId="0" borderId="0" xfId="1" applyNumberFormat="1" applyFont="1"/>
    <xf numFmtId="0" fontId="20" fillId="0" borderId="0" xfId="1" applyFont="1" applyAlignment="1">
      <alignment horizontal="right"/>
    </xf>
    <xf numFmtId="2" fontId="12" fillId="0" borderId="0" xfId="1" applyNumberFormat="1" applyFont="1" applyAlignment="1">
      <alignment horizontal="right"/>
    </xf>
    <xf numFmtId="2" fontId="18" fillId="0" borderId="0" xfId="1" applyNumberFormat="1" applyFont="1" applyAlignment="1">
      <alignment horizontal="right"/>
    </xf>
    <xf numFmtId="1" fontId="12" fillId="0" borderId="0" xfId="1" applyNumberFormat="1" applyFont="1" applyAlignment="1">
      <alignment horizontal="right"/>
    </xf>
    <xf numFmtId="1" fontId="12" fillId="0" borderId="0" xfId="3" applyNumberFormat="1" applyFont="1" applyBorder="1"/>
    <xf numFmtId="0" fontId="19" fillId="0" borderId="0" xfId="1" applyFont="1"/>
    <xf numFmtId="2" fontId="12" fillId="0" borderId="0" xfId="3" applyNumberFormat="1" applyFont="1" applyAlignment="1">
      <alignment horizontal="right"/>
    </xf>
    <xf numFmtId="1" fontId="12" fillId="0" borderId="0" xfId="1" applyNumberFormat="1" applyFont="1" applyFill="1" applyBorder="1"/>
    <xf numFmtId="2" fontId="12" fillId="0" borderId="0" xfId="1" applyNumberFormat="1" applyFont="1"/>
    <xf numFmtId="1" fontId="12" fillId="0" borderId="0" xfId="3" applyNumberFormat="1" applyFont="1" applyAlignment="1">
      <alignment horizontal="right"/>
    </xf>
    <xf numFmtId="1" fontId="12" fillId="0" borderId="0" xfId="3" applyNumberFormat="1" applyFont="1" applyFill="1"/>
    <xf numFmtId="1" fontId="12" fillId="0" borderId="0" xfId="3" applyNumberFormat="1" applyFont="1" applyFill="1" applyBorder="1"/>
    <xf numFmtId="2" fontId="12" fillId="0" borderId="0" xfId="3" applyNumberFormat="1" applyFont="1" applyFill="1"/>
    <xf numFmtId="2" fontId="12" fillId="0" borderId="0" xfId="3" applyNumberFormat="1" applyFont="1" applyFill="1" applyBorder="1"/>
    <xf numFmtId="0" fontId="21" fillId="0" borderId="0" xfId="1" applyFont="1" applyAlignment="1">
      <alignment horizontal="right"/>
    </xf>
    <xf numFmtId="165" fontId="12" fillId="0" borderId="0" xfId="1" applyNumberFormat="1" applyFont="1"/>
    <xf numFmtId="0" fontId="11" fillId="0" borderId="0" xfId="1" applyFont="1" applyAlignment="1">
      <alignment horizontal="right"/>
    </xf>
    <xf numFmtId="0" fontId="11" fillId="0" borderId="0" xfId="1" applyFont="1"/>
    <xf numFmtId="1" fontId="11" fillId="0" borderId="0" xfId="3" applyNumberFormat="1" applyFont="1" applyAlignment="1">
      <alignment horizontal="right"/>
    </xf>
    <xf numFmtId="0" fontId="11" fillId="0" borderId="0" xfId="1" applyFont="1" applyFill="1" applyBorder="1"/>
    <xf numFmtId="1" fontId="6" fillId="0" borderId="0" xfId="1" applyNumberFormat="1" applyFont="1"/>
    <xf numFmtId="0" fontId="12" fillId="0" borderId="0" xfId="1" applyFont="1" applyFill="1"/>
    <xf numFmtId="1" fontId="5" fillId="0" borderId="0" xfId="0" applyNumberFormat="1" applyFont="1"/>
    <xf numFmtId="0" fontId="15" fillId="0" borderId="0" xfId="1" applyFont="1"/>
    <xf numFmtId="0" fontId="15" fillId="0" borderId="0" xfId="1" applyFont="1" applyFill="1"/>
    <xf numFmtId="0" fontId="17" fillId="0" borderId="0" xfId="1" applyFont="1" applyFill="1"/>
    <xf numFmtId="0" fontId="12" fillId="0" borderId="0" xfId="2" applyFont="1" applyBorder="1" applyAlignment="1">
      <alignment horizontal="right"/>
    </xf>
    <xf numFmtId="1" fontId="12" fillId="0" borderId="0" xfId="2" applyNumberFormat="1" applyFont="1"/>
    <xf numFmtId="0" fontId="12" fillId="0" borderId="0" xfId="2" applyFont="1"/>
    <xf numFmtId="2" fontId="12" fillId="0" borderId="0" xfId="2" applyNumberFormat="1" applyFont="1" applyBorder="1"/>
    <xf numFmtId="0" fontId="23" fillId="0" borderId="0" xfId="2" applyFont="1" applyBorder="1" applyAlignment="1">
      <alignment horizontal="left"/>
    </xf>
    <xf numFmtId="1" fontId="12" fillId="0" borderId="0" xfId="2" applyNumberFormat="1" applyFont="1" applyBorder="1" applyAlignment="1">
      <alignment horizontal="left"/>
    </xf>
    <xf numFmtId="164" fontId="12" fillId="0" borderId="0" xfId="2" applyNumberFormat="1" applyFont="1" applyBorder="1" applyAlignment="1">
      <alignment horizontal="left"/>
    </xf>
    <xf numFmtId="1" fontId="15" fillId="0" borderId="0" xfId="2" applyNumberFormat="1" applyFont="1" applyBorder="1" applyAlignment="1">
      <alignment horizontal="left"/>
    </xf>
    <xf numFmtId="164" fontId="15" fillId="0" borderId="0" xfId="2" applyNumberFormat="1" applyFont="1" applyBorder="1" applyAlignment="1">
      <alignment horizontal="left"/>
    </xf>
    <xf numFmtId="0" fontId="25" fillId="0" borderId="0" xfId="1" applyFont="1"/>
    <xf numFmtId="0" fontId="15" fillId="0" borderId="0" xfId="1" applyFont="1" applyBorder="1"/>
    <xf numFmtId="0" fontId="15" fillId="0" borderId="0" xfId="1" applyFont="1" applyAlignment="1">
      <alignment horizontal="right"/>
    </xf>
    <xf numFmtId="1" fontId="15" fillId="0" borderId="0" xfId="1" applyNumberFormat="1" applyFont="1" applyAlignment="1">
      <alignment horizontal="right"/>
    </xf>
    <xf numFmtId="0" fontId="15" fillId="0" borderId="0" xfId="1" applyFont="1" applyFill="1" applyBorder="1"/>
    <xf numFmtId="1" fontId="15" fillId="0" borderId="0" xfId="3" applyNumberFormat="1" applyFont="1" applyBorder="1"/>
    <xf numFmtId="2" fontId="26" fillId="0" borderId="0" xfId="1" applyNumberFormat="1" applyFont="1" applyAlignment="1">
      <alignment horizontal="right"/>
    </xf>
    <xf numFmtId="1" fontId="15" fillId="0" borderId="0" xfId="1" applyNumberFormat="1" applyFont="1"/>
    <xf numFmtId="0" fontId="15" fillId="0" borderId="0" xfId="2" applyFont="1"/>
    <xf numFmtId="1" fontId="25" fillId="0" borderId="0" xfId="2" applyNumberFormat="1" applyFont="1" applyBorder="1" applyAlignment="1">
      <alignment horizontal="left"/>
    </xf>
    <xf numFmtId="2" fontId="15" fillId="0" borderId="0" xfId="1" applyNumberFormat="1" applyFont="1" applyAlignment="1">
      <alignment horizontal="right"/>
    </xf>
    <xf numFmtId="0" fontId="12" fillId="3" borderId="0" xfId="1" applyFont="1" applyFill="1"/>
    <xf numFmtId="0" fontId="12" fillId="3" borderId="0" xfId="1" applyFont="1" applyFill="1" applyBorder="1"/>
    <xf numFmtId="0" fontId="17" fillId="3" borderId="0" xfId="1" applyFont="1" applyFill="1" applyAlignment="1">
      <alignment horizontal="right"/>
    </xf>
    <xf numFmtId="0" fontId="17" fillId="3" borderId="0" xfId="1" applyFont="1" applyFill="1"/>
    <xf numFmtId="0" fontId="17" fillId="3" borderId="0" xfId="1" applyFont="1" applyFill="1" applyAlignment="1">
      <alignment horizontal="left"/>
    </xf>
    <xf numFmtId="0" fontId="22" fillId="0" borderId="0" xfId="2" applyFont="1" applyBorder="1" applyAlignment="1">
      <alignment horizontal="right"/>
    </xf>
    <xf numFmtId="0" fontId="18" fillId="0" borderId="0" xfId="1" applyFont="1" applyBorder="1" applyAlignment="1">
      <alignment horizontal="right"/>
    </xf>
    <xf numFmtId="0" fontId="12" fillId="0" borderId="0" xfId="0" applyFont="1"/>
    <xf numFmtId="9" fontId="0" fillId="0" borderId="0" xfId="9" applyFont="1"/>
    <xf numFmtId="1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3" borderId="0" xfId="0" applyFont="1" applyFill="1"/>
    <xf numFmtId="0" fontId="27" fillId="3" borderId="0" xfId="0" applyFont="1" applyFill="1" applyAlignment="1">
      <alignment horizontal="center" vertical="center"/>
    </xf>
    <xf numFmtId="9" fontId="7" fillId="3" borderId="0" xfId="9" applyFont="1" applyFill="1"/>
    <xf numFmtId="1" fontId="7" fillId="3" borderId="0" xfId="0" applyNumberFormat="1" applyFont="1" applyFill="1"/>
    <xf numFmtId="0" fontId="27" fillId="3" borderId="0" xfId="0" applyFont="1" applyFill="1" applyAlignment="1">
      <alignment horizontal="center"/>
    </xf>
    <xf numFmtId="0" fontId="17" fillId="3" borderId="0" xfId="0" applyFont="1" applyFill="1"/>
    <xf numFmtId="0" fontId="6" fillId="0" borderId="0" xfId="0" applyFont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9" fontId="16" fillId="3" borderId="0" xfId="9" applyFont="1" applyFill="1"/>
    <xf numFmtId="0" fontId="6" fillId="0" borderId="0" xfId="0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26" fillId="0" borderId="0" xfId="1" applyFont="1" applyAlignment="1">
      <alignment horizontal="right"/>
    </xf>
    <xf numFmtId="0" fontId="15" fillId="0" borderId="0" xfId="1" applyFont="1" applyFill="1" applyAlignment="1">
      <alignment horizontal="right"/>
    </xf>
    <xf numFmtId="1" fontId="15" fillId="0" borderId="0" xfId="3" applyNumberFormat="1" applyFont="1" applyAlignment="1">
      <alignment horizontal="right"/>
    </xf>
    <xf numFmtId="1" fontId="15" fillId="0" borderId="0" xfId="1" applyNumberFormat="1" applyFont="1" applyFill="1" applyBorder="1"/>
    <xf numFmtId="1" fontId="15" fillId="0" borderId="0" xfId="3" applyNumberFormat="1" applyFont="1" applyFill="1"/>
    <xf numFmtId="0" fontId="12" fillId="0" borderId="0" xfId="1" applyFont="1" applyFill="1" applyAlignment="1">
      <alignment horizontal="left"/>
    </xf>
    <xf numFmtId="0" fontId="12" fillId="0" borderId="0" xfId="1" applyFont="1" applyAlignment="1">
      <alignment horizontal="left"/>
    </xf>
    <xf numFmtId="0" fontId="12" fillId="3" borderId="0" xfId="1" applyFont="1" applyFill="1" applyAlignment="1">
      <alignment horizontal="left"/>
    </xf>
    <xf numFmtId="0" fontId="15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18" fillId="0" borderId="0" xfId="1" applyFont="1" applyBorder="1" applyAlignment="1">
      <alignment horizontal="left"/>
    </xf>
    <xf numFmtId="0" fontId="26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8" fillId="0" borderId="0" xfId="1" applyFont="1" applyFill="1" applyAlignment="1">
      <alignment horizontal="left"/>
    </xf>
    <xf numFmtId="164" fontId="15" fillId="0" borderId="0" xfId="2" applyNumberFormat="1" applyFont="1"/>
    <xf numFmtId="164" fontId="18" fillId="0" borderId="0" xfId="1" applyNumberFormat="1" applyFont="1" applyAlignment="1">
      <alignment horizontal="right"/>
    </xf>
    <xf numFmtId="164" fontId="15" fillId="0" borderId="0" xfId="1" applyNumberFormat="1" applyFont="1" applyAlignment="1">
      <alignment horizontal="right"/>
    </xf>
    <xf numFmtId="164" fontId="15" fillId="0" borderId="0" xfId="3" applyNumberFormat="1" applyFont="1" applyBorder="1"/>
    <xf numFmtId="164" fontId="12" fillId="0" borderId="0" xfId="3" applyNumberFormat="1" applyFont="1" applyFill="1"/>
    <xf numFmtId="1" fontId="5" fillId="0" borderId="0" xfId="2" applyNumberFormat="1" applyFont="1" applyBorder="1" applyAlignment="1">
      <alignment horizontal="left"/>
    </xf>
    <xf numFmtId="164" fontId="5" fillId="0" borderId="0" xfId="2" applyNumberFormat="1" applyFont="1" applyBorder="1" applyAlignment="1">
      <alignment horizontal="left"/>
    </xf>
    <xf numFmtId="0" fontId="5" fillId="0" borderId="0" xfId="1" applyFont="1" applyBorder="1"/>
    <xf numFmtId="0" fontId="5" fillId="0" borderId="0" xfId="1" applyFont="1" applyAlignment="1">
      <alignment horizontal="left"/>
    </xf>
    <xf numFmtId="1" fontId="5" fillId="0" borderId="0" xfId="3" applyNumberFormat="1" applyFont="1" applyAlignment="1">
      <alignment horizontal="right"/>
    </xf>
    <xf numFmtId="1" fontId="5" fillId="0" borderId="0" xfId="1" applyNumberFormat="1" applyFont="1"/>
    <xf numFmtId="0" fontId="5" fillId="0" borderId="0" xfId="1" applyFont="1" applyFill="1" applyBorder="1"/>
    <xf numFmtId="1" fontId="5" fillId="0" borderId="0" xfId="1" applyNumberFormat="1" applyFont="1" applyFill="1" applyBorder="1"/>
    <xf numFmtId="0" fontId="28" fillId="0" borderId="0" xfId="0" applyFont="1"/>
    <xf numFmtId="0" fontId="17" fillId="3" borderId="0" xfId="1" applyFont="1" applyFill="1" applyBorder="1"/>
    <xf numFmtId="1" fontId="15" fillId="0" borderId="0" xfId="2" applyNumberFormat="1" applyFont="1" applyBorder="1"/>
    <xf numFmtId="2" fontId="15" fillId="0" borderId="0" xfId="1" applyNumberFormat="1" applyFont="1"/>
    <xf numFmtId="167" fontId="15" fillId="0" borderId="0" xfId="3" applyNumberFormat="1" applyFont="1" applyAlignment="1">
      <alignment horizontal="right"/>
    </xf>
    <xf numFmtId="2" fontId="15" fillId="0" borderId="0" xfId="2" applyNumberFormat="1" applyFont="1" applyBorder="1"/>
    <xf numFmtId="0" fontId="15" fillId="0" borderId="0" xfId="1" applyFont="1" applyFill="1" applyAlignment="1">
      <alignment horizontal="left"/>
    </xf>
    <xf numFmtId="1" fontId="15" fillId="0" borderId="0" xfId="2" applyNumberFormat="1" applyFont="1" applyFill="1" applyBorder="1" applyAlignment="1">
      <alignment horizontal="left"/>
    </xf>
    <xf numFmtId="0" fontId="26" fillId="0" borderId="0" xfId="1" applyFont="1" applyFill="1" applyAlignment="1">
      <alignment horizontal="left"/>
    </xf>
    <xf numFmtId="164" fontId="15" fillId="0" borderId="0" xfId="2" applyNumberFormat="1" applyFont="1" applyFill="1" applyBorder="1" applyAlignment="1">
      <alignment horizontal="left"/>
    </xf>
    <xf numFmtId="165" fontId="15" fillId="0" borderId="0" xfId="1" applyNumberFormat="1" applyFont="1" applyFill="1"/>
    <xf numFmtId="1" fontId="15" fillId="0" borderId="0" xfId="3" applyNumberFormat="1" applyFont="1" applyFill="1" applyAlignment="1">
      <alignment horizontal="right"/>
    </xf>
    <xf numFmtId="1" fontId="15" fillId="0" borderId="0" xfId="1" applyNumberFormat="1" applyFont="1" applyFill="1"/>
    <xf numFmtId="0" fontId="15" fillId="0" borderId="0" xfId="2" applyFont="1" applyFill="1" applyBorder="1" applyAlignment="1">
      <alignment horizontal="right"/>
    </xf>
    <xf numFmtId="2" fontId="15" fillId="0" borderId="0" xfId="1" applyNumberFormat="1" applyFont="1" applyFill="1"/>
    <xf numFmtId="1" fontId="27" fillId="0" borderId="0" xfId="1" applyNumberFormat="1" applyFont="1" applyFill="1" applyAlignment="1">
      <alignment horizontal="right"/>
    </xf>
    <xf numFmtId="1" fontId="27" fillId="0" borderId="0" xfId="1" applyNumberFormat="1" applyFont="1" applyFill="1"/>
    <xf numFmtId="1" fontId="15" fillId="0" borderId="0" xfId="1" applyNumberFormat="1" applyFont="1" applyFill="1" applyAlignment="1">
      <alignment horizontal="right"/>
    </xf>
    <xf numFmtId="0" fontId="15" fillId="0" borderId="0" xfId="0" applyFont="1" applyFill="1" applyAlignment="1">
      <alignment wrapText="1"/>
    </xf>
    <xf numFmtId="1" fontId="5" fillId="0" borderId="0" xfId="3" applyNumberFormat="1" applyFont="1" applyFill="1"/>
    <xf numFmtId="165" fontId="12" fillId="0" borderId="0" xfId="0" applyNumberFormat="1" applyFont="1"/>
    <xf numFmtId="1" fontId="0" fillId="0" borderId="0" xfId="2" applyNumberFormat="1" applyFont="1" applyBorder="1" applyAlignment="1">
      <alignment horizontal="left"/>
    </xf>
    <xf numFmtId="164" fontId="0" fillId="0" borderId="0" xfId="2" applyNumberFormat="1" applyFont="1" applyBorder="1" applyAlignment="1">
      <alignment horizontal="left"/>
    </xf>
    <xf numFmtId="0" fontId="0" fillId="0" borderId="0" xfId="1" applyFont="1" applyAlignment="1">
      <alignment horizontal="left"/>
    </xf>
    <xf numFmtId="166" fontId="15" fillId="0" borderId="0" xfId="3" applyNumberFormat="1" applyFont="1" applyAlignment="1">
      <alignment horizontal="right"/>
    </xf>
    <xf numFmtId="165" fontId="15" fillId="0" borderId="0" xfId="1" applyNumberFormat="1" applyFont="1"/>
    <xf numFmtId="1" fontId="6" fillId="0" borderId="0" xfId="0" applyNumberFormat="1" applyFont="1"/>
    <xf numFmtId="1" fontId="12" fillId="0" borderId="0" xfId="0" applyNumberFormat="1" applyFont="1"/>
    <xf numFmtId="164" fontId="6" fillId="0" borderId="0" xfId="0" applyNumberFormat="1" applyFont="1"/>
    <xf numFmtId="9" fontId="0" fillId="0" borderId="0" xfId="9" applyFont="1" applyFill="1"/>
    <xf numFmtId="1" fontId="12" fillId="0" borderId="0" xfId="0" applyNumberFormat="1" applyFont="1" applyFill="1"/>
    <xf numFmtId="0" fontId="15" fillId="0" borderId="0" xfId="0" applyFont="1" applyFill="1" applyAlignment="1">
      <alignment horizontal="center"/>
    </xf>
    <xf numFmtId="1" fontId="0" fillId="0" borderId="0" xfId="0" applyNumberFormat="1" applyFill="1"/>
    <xf numFmtId="164" fontId="16" fillId="3" borderId="0" xfId="0" applyNumberFormat="1" applyFont="1" applyFill="1"/>
    <xf numFmtId="1" fontId="16" fillId="3" borderId="0" xfId="0" applyNumberFormat="1" applyFont="1" applyFill="1"/>
    <xf numFmtId="1" fontId="30" fillId="0" borderId="0" xfId="0" applyNumberFormat="1" applyFont="1"/>
    <xf numFmtId="0" fontId="16" fillId="0" borderId="0" xfId="0" applyFont="1"/>
    <xf numFmtId="0" fontId="6" fillId="2" borderId="0" xfId="0" applyFont="1" applyFill="1"/>
    <xf numFmtId="0" fontId="6" fillId="5" borderId="0" xfId="0" applyFont="1" applyFill="1"/>
    <xf numFmtId="0" fontId="17" fillId="6" borderId="0" xfId="0" applyFont="1" applyFill="1"/>
    <xf numFmtId="0" fontId="12" fillId="6" borderId="0" xfId="0" applyFont="1" applyFill="1"/>
    <xf numFmtId="0" fontId="17" fillId="7" borderId="0" xfId="0" applyFont="1" applyFill="1"/>
    <xf numFmtId="0" fontId="12" fillId="7" borderId="0" xfId="0" applyFont="1" applyFill="1"/>
    <xf numFmtId="0" fontId="7" fillId="5" borderId="0" xfId="0" applyFont="1" applyFill="1"/>
    <xf numFmtId="0" fontId="0" fillId="5" borderId="0" xfId="0" applyFill="1"/>
    <xf numFmtId="1" fontId="0" fillId="5" borderId="0" xfId="0" applyNumberFormat="1" applyFill="1"/>
    <xf numFmtId="0" fontId="15" fillId="2" borderId="0" xfId="0" applyFont="1" applyFill="1" applyAlignment="1">
      <alignment horizontal="center" vertical="center"/>
    </xf>
    <xf numFmtId="9" fontId="0" fillId="2" borderId="0" xfId="9" applyFont="1" applyFill="1"/>
    <xf numFmtId="1" fontId="0" fillId="2" borderId="0" xfId="0" applyNumberFormat="1" applyFill="1"/>
    <xf numFmtId="1" fontId="5" fillId="0" borderId="0" xfId="1" applyNumberFormat="1" applyFont="1" applyAlignment="1">
      <alignment horizontal="right"/>
    </xf>
    <xf numFmtId="0" fontId="0" fillId="3" borderId="0" xfId="0" applyFill="1"/>
    <xf numFmtId="0" fontId="17" fillId="0" borderId="2" xfId="1" applyFont="1" applyBorder="1" applyAlignment="1">
      <alignment wrapText="1"/>
    </xf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horizontal="right" wrapText="1"/>
    </xf>
    <xf numFmtId="0" fontId="31" fillId="0" borderId="2" xfId="1" applyFont="1" applyBorder="1" applyAlignment="1">
      <alignment wrapText="1"/>
    </xf>
    <xf numFmtId="0" fontId="12" fillId="0" borderId="2" xfId="1" applyFont="1" applyFill="1" applyBorder="1" applyAlignment="1">
      <alignment wrapText="1"/>
    </xf>
    <xf numFmtId="0" fontId="34" fillId="0" borderId="0" xfId="1" applyFont="1" applyFill="1" applyAlignment="1">
      <alignment horizontal="center"/>
    </xf>
    <xf numFmtId="0" fontId="34" fillId="0" borderId="0" xfId="1" applyFont="1" applyAlignment="1">
      <alignment horizontal="center"/>
    </xf>
    <xf numFmtId="0" fontId="35" fillId="0" borderId="2" xfId="1" applyFont="1" applyBorder="1" applyAlignment="1">
      <alignment horizontal="center" wrapText="1"/>
    </xf>
    <xf numFmtId="0" fontId="34" fillId="3" borderId="0" xfId="1" applyFont="1" applyFill="1" applyAlignment="1">
      <alignment horizontal="center"/>
    </xf>
    <xf numFmtId="1" fontId="34" fillId="0" borderId="0" xfId="2" applyNumberFormat="1" applyFont="1" applyBorder="1" applyAlignment="1">
      <alignment horizontal="center"/>
    </xf>
    <xf numFmtId="0" fontId="36" fillId="0" borderId="0" xfId="1" applyFont="1" applyAlignment="1">
      <alignment horizontal="center"/>
    </xf>
    <xf numFmtId="0" fontId="35" fillId="3" borderId="0" xfId="1" applyFont="1" applyFill="1" applyAlignment="1">
      <alignment horizontal="center"/>
    </xf>
    <xf numFmtId="0" fontId="36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5" fillId="0" borderId="0" xfId="1" applyFont="1" applyFill="1" applyAlignment="1">
      <alignment horizontal="center"/>
    </xf>
    <xf numFmtId="0" fontId="24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7" fillId="0" borderId="1" xfId="0" applyFont="1" applyBorder="1"/>
    <xf numFmtId="0" fontId="7" fillId="3" borderId="0" xfId="0" applyFont="1" applyFill="1" applyAlignment="1">
      <alignment horizontal="right"/>
    </xf>
    <xf numFmtId="0" fontId="22" fillId="0" borderId="0" xfId="0" applyFont="1"/>
    <xf numFmtId="0" fontId="12" fillId="0" borderId="0" xfId="0" applyFont="1" applyAlignment="1"/>
    <xf numFmtId="0" fontId="38" fillId="0" borderId="0" xfId="1" applyFont="1" applyAlignment="1">
      <alignment horizontal="left"/>
    </xf>
    <xf numFmtId="1" fontId="6" fillId="0" borderId="0" xfId="2" applyNumberFormat="1" applyFont="1" applyBorder="1" applyAlignment="1">
      <alignment horizontal="left"/>
    </xf>
    <xf numFmtId="164" fontId="12" fillId="0" borderId="0" xfId="1" applyNumberFormat="1" applyFont="1"/>
    <xf numFmtId="164" fontId="12" fillId="0" borderId="0" xfId="3" applyNumberFormat="1" applyFont="1" applyAlignment="1">
      <alignment horizontal="right"/>
    </xf>
    <xf numFmtId="1" fontId="22" fillId="0" borderId="0" xfId="2" applyNumberFormat="1" applyFont="1" applyBorder="1" applyAlignment="1">
      <alignment horizontal="center"/>
    </xf>
    <xf numFmtId="1" fontId="25" fillId="0" borderId="0" xfId="2" applyNumberFormat="1" applyFont="1" applyBorder="1" applyAlignment="1">
      <alignment horizontal="center"/>
    </xf>
    <xf numFmtId="2" fontId="12" fillId="0" borderId="0" xfId="1" applyNumberFormat="1" applyFont="1" applyFill="1"/>
    <xf numFmtId="0" fontId="12" fillId="0" borderId="0" xfId="1" applyFont="1" applyFill="1" applyAlignment="1">
      <alignment horizontal="right"/>
    </xf>
    <xf numFmtId="2" fontId="12" fillId="0" borderId="0" xfId="1" applyNumberFormat="1" applyFont="1" applyFill="1" applyBorder="1"/>
    <xf numFmtId="2" fontId="0" fillId="0" borderId="0" xfId="0" applyNumberFormat="1"/>
    <xf numFmtId="0" fontId="0" fillId="8" borderId="0" xfId="0" applyFill="1"/>
    <xf numFmtId="9" fontId="0" fillId="8" borderId="0" xfId="9" applyFont="1" applyFill="1"/>
    <xf numFmtId="1" fontId="0" fillId="8" borderId="0" xfId="0" applyNumberFormat="1" applyFill="1"/>
    <xf numFmtId="0" fontId="6" fillId="8" borderId="0" xfId="0" applyFont="1" applyFill="1"/>
    <xf numFmtId="0" fontId="15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7" fillId="8" borderId="0" xfId="0" applyFont="1" applyFill="1"/>
    <xf numFmtId="1" fontId="7" fillId="0" borderId="0" xfId="0" applyNumberFormat="1" applyFont="1"/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/>
    <xf numFmtId="1" fontId="17" fillId="0" borderId="0" xfId="9" applyNumberFormat="1" applyFont="1"/>
    <xf numFmtId="1" fontId="17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1" fontId="12" fillId="0" borderId="0" xfId="9" applyNumberFormat="1" applyFont="1"/>
    <xf numFmtId="1" fontId="12" fillId="0" borderId="0" xfId="0" applyNumberFormat="1" applyFont="1" applyAlignment="1">
      <alignment horizontal="center"/>
    </xf>
    <xf numFmtId="1" fontId="31" fillId="0" borderId="0" xfId="0" applyNumberFormat="1" applyFont="1"/>
    <xf numFmtId="0" fontId="17" fillId="3" borderId="0" xfId="0" applyFont="1" applyFill="1" applyAlignment="1">
      <alignment horizontal="left" vertical="top"/>
    </xf>
    <xf numFmtId="9" fontId="7" fillId="0" borderId="0" xfId="9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2" fillId="0" borderId="0" xfId="0" applyNumberFormat="1" applyFont="1" applyFill="1"/>
    <xf numFmtId="0" fontId="37" fillId="0" borderId="0" xfId="2" applyFont="1" applyBorder="1" applyAlignment="1">
      <alignment horizontal="left"/>
    </xf>
    <xf numFmtId="0" fontId="44" fillId="0" borderId="0" xfId="1" applyFont="1" applyFill="1" applyBorder="1"/>
    <xf numFmtId="0" fontId="44" fillId="0" borderId="2" xfId="1" applyFont="1" applyFill="1" applyBorder="1" applyAlignment="1">
      <alignment wrapText="1"/>
    </xf>
    <xf numFmtId="0" fontId="44" fillId="3" borderId="0" xfId="1" applyFont="1" applyFill="1" applyBorder="1"/>
    <xf numFmtId="0" fontId="45" fillId="3" borderId="0" xfId="1" applyFont="1" applyFill="1" applyBorder="1"/>
    <xf numFmtId="0" fontId="29" fillId="0" borderId="0" xfId="0" applyFont="1"/>
    <xf numFmtId="0" fontId="25" fillId="0" borderId="0" xfId="0" applyFont="1" applyAlignment="1">
      <alignment horizontal="center" vertical="center"/>
    </xf>
    <xf numFmtId="9" fontId="28" fillId="0" borderId="0" xfId="9" applyFont="1"/>
    <xf numFmtId="1" fontId="28" fillId="0" borderId="0" xfId="0" applyNumberFormat="1" applyFo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2" applyFont="1" applyFill="1" applyBorder="1"/>
    <xf numFmtId="9" fontId="24" fillId="0" borderId="0" xfId="9" applyFont="1" applyFill="1" applyBorder="1"/>
    <xf numFmtId="9" fontId="24" fillId="0" borderId="0" xfId="9" applyFont="1" applyAlignment="1">
      <alignment horizontal="right"/>
    </xf>
    <xf numFmtId="9" fontId="24" fillId="0" borderId="0" xfId="9" applyFont="1" applyAlignment="1">
      <alignment horizontal="right" vertical="center"/>
    </xf>
    <xf numFmtId="1" fontId="43" fillId="0" borderId="0" xfId="568" applyNumberFormat="1" applyFill="1" applyBorder="1"/>
    <xf numFmtId="0" fontId="43" fillId="0" borderId="0" xfId="568" applyFill="1" applyBorder="1"/>
    <xf numFmtId="0" fontId="6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17" fillId="8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7" fillId="0" borderId="0" xfId="0" applyFont="1"/>
    <xf numFmtId="1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2" fontId="7" fillId="3" borderId="0" xfId="0" applyNumberFormat="1" applyFont="1" applyFill="1"/>
    <xf numFmtId="2" fontId="0" fillId="0" borderId="0" xfId="0" applyNumberFormat="1" applyFill="1"/>
    <xf numFmtId="2" fontId="6" fillId="0" borderId="0" xfId="0" applyNumberFormat="1" applyFont="1" applyFill="1"/>
    <xf numFmtId="2" fontId="12" fillId="0" borderId="0" xfId="0" applyNumberFormat="1" applyFont="1"/>
    <xf numFmtId="0" fontId="43" fillId="0" borderId="0" xfId="568" applyFill="1" applyBorder="1" applyAlignment="1">
      <alignment horizontal="right"/>
    </xf>
    <xf numFmtId="9" fontId="0" fillId="0" borderId="0" xfId="9" applyFont="1" applyAlignment="1">
      <alignment horizontal="right"/>
    </xf>
    <xf numFmtId="9" fontId="7" fillId="3" borderId="0" xfId="9" applyFont="1" applyFill="1" applyAlignment="1">
      <alignment horizontal="right"/>
    </xf>
    <xf numFmtId="9" fontId="0" fillId="0" borderId="0" xfId="9" applyFont="1" applyFill="1" applyAlignment="1">
      <alignment horizontal="right"/>
    </xf>
    <xf numFmtId="9" fontId="0" fillId="0" borderId="0" xfId="9" applyFont="1" applyFill="1" applyBorder="1" applyAlignment="1">
      <alignment horizontal="right"/>
    </xf>
    <xf numFmtId="4" fontId="43" fillId="0" borderId="0" xfId="568" applyNumberFormat="1" applyFill="1" applyBorder="1" applyAlignment="1">
      <alignment horizontal="right"/>
    </xf>
    <xf numFmtId="9" fontId="0" fillId="0" borderId="0" xfId="9" applyFont="1" applyAlignment="1"/>
    <xf numFmtId="9" fontId="7" fillId="3" borderId="0" xfId="9" applyFont="1" applyFill="1" applyAlignment="1"/>
    <xf numFmtId="0" fontId="0" fillId="0" borderId="0" xfId="0" applyAlignment="1"/>
    <xf numFmtId="2" fontId="6" fillId="0" borderId="0" xfId="0" applyNumberFormat="1" applyFont="1"/>
    <xf numFmtId="0" fontId="15" fillId="0" borderId="0" xfId="0" applyFont="1" applyFill="1" applyAlignment="1">
      <alignment horizontal="center" vertical="center"/>
    </xf>
    <xf numFmtId="1" fontId="6" fillId="4" borderId="0" xfId="0" applyNumberFormat="1" applyFont="1" applyFill="1"/>
    <xf numFmtId="0" fontId="12" fillId="0" borderId="0" xfId="2" applyFont="1" applyBorder="1" applyAlignment="1">
      <alignment horizontal="left"/>
    </xf>
    <xf numFmtId="0" fontId="27" fillId="0" borderId="0" xfId="0" applyFont="1" applyFill="1" applyAlignment="1">
      <alignment horizontal="center" vertical="center"/>
    </xf>
    <xf numFmtId="9" fontId="7" fillId="0" borderId="0" xfId="9" applyFont="1" applyFill="1"/>
    <xf numFmtId="1" fontId="7" fillId="0" borderId="0" xfId="0" applyNumberFormat="1" applyFont="1" applyFill="1"/>
    <xf numFmtId="0" fontId="0" fillId="4" borderId="0" xfId="0" applyFont="1" applyFill="1"/>
    <xf numFmtId="9" fontId="12" fillId="4" borderId="0" xfId="9" applyFont="1" applyFill="1" applyAlignment="1">
      <alignment horizontal="right"/>
    </xf>
    <xf numFmtId="1" fontId="17" fillId="3" borderId="0" xfId="0" applyNumberFormat="1" applyFont="1" applyFill="1"/>
    <xf numFmtId="0" fontId="15" fillId="0" borderId="0" xfId="2" applyFont="1" applyBorder="1" applyAlignment="1"/>
    <xf numFmtId="0" fontId="6" fillId="0" borderId="0" xfId="0" applyFont="1" applyAlignment="1"/>
    <xf numFmtId="0" fontId="16" fillId="3" borderId="0" xfId="0" applyFont="1" applyFill="1" applyAlignment="1"/>
    <xf numFmtId="0" fontId="15" fillId="0" borderId="0" xfId="0" applyFont="1" applyAlignment="1"/>
    <xf numFmtId="0" fontId="1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6" fillId="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7" fillId="3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7" borderId="0" xfId="0" applyFont="1" applyFill="1" applyAlignment="1">
      <alignment horizontal="left"/>
    </xf>
    <xf numFmtId="9" fontId="12" fillId="0" borderId="0" xfId="9" applyFont="1" applyAlignment="1">
      <alignment horizontal="left"/>
    </xf>
    <xf numFmtId="9" fontId="6" fillId="0" borderId="0" xfId="9" applyFont="1" applyAlignment="1">
      <alignment horizontal="left"/>
    </xf>
    <xf numFmtId="9" fontId="16" fillId="3" borderId="0" xfId="9" applyFont="1" applyFill="1" applyAlignment="1">
      <alignment horizontal="left"/>
    </xf>
    <xf numFmtId="0" fontId="6" fillId="8" borderId="0" xfId="0" applyFont="1" applyFill="1" applyAlignment="1">
      <alignment horizontal="left"/>
    </xf>
    <xf numFmtId="1" fontId="17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4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43" fillId="0" borderId="0" xfId="568" applyFill="1" applyBorder="1" applyAlignment="1">
      <alignment horizontal="left"/>
    </xf>
    <xf numFmtId="0" fontId="0" fillId="8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6" fillId="0" borderId="0" xfId="0" applyFont="1"/>
    <xf numFmtId="2" fontId="12" fillId="0" borderId="0" xfId="0" applyNumberFormat="1" applyFont="1" applyFill="1"/>
    <xf numFmtId="165" fontId="46" fillId="0" borderId="0" xfId="1" applyNumberFormat="1" applyFont="1"/>
    <xf numFmtId="0" fontId="12" fillId="0" borderId="0" xfId="0" applyFont="1" applyFill="1"/>
    <xf numFmtId="0" fontId="3" fillId="0" borderId="0" xfId="0" applyFont="1"/>
    <xf numFmtId="9" fontId="12" fillId="0" borderId="0" xfId="9" applyFont="1" applyFill="1" applyAlignment="1"/>
    <xf numFmtId="0" fontId="15" fillId="0" borderId="0" xfId="2" applyFont="1" applyFill="1" applyBorder="1" applyAlignment="1"/>
    <xf numFmtId="165" fontId="12" fillId="0" borderId="0" xfId="0" applyNumberFormat="1" applyFont="1" applyFill="1"/>
    <xf numFmtId="0" fontId="46" fillId="0" borderId="0" xfId="0" applyFont="1" applyFill="1"/>
    <xf numFmtId="0" fontId="2" fillId="0" borderId="0" xfId="0" applyFont="1"/>
    <xf numFmtId="0" fontId="49" fillId="0" borderId="0" xfId="0" applyFont="1"/>
    <xf numFmtId="0" fontId="50" fillId="0" borderId="0" xfId="0" applyFont="1"/>
  </cellXfs>
  <cellStyles count="1278">
    <cellStyle name="Correcto 2" xfId="566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otnote" xfId="5"/>
    <cellStyle name="Good 2" xfId="567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Normal" xfId="0" builtinId="0"/>
    <cellStyle name="Normal 2" xfId="1"/>
    <cellStyle name="Normal 2 2" xfId="3"/>
    <cellStyle name="Normal 2_LogFit Parameters" xfId="516"/>
    <cellStyle name="Normal 3" xfId="6"/>
    <cellStyle name="Normal_BP (2008-R), World Energy Stats" xfId="2"/>
    <cellStyle name="Normal_LogFit Parameters_1" xfId="568"/>
    <cellStyle name="Number" xfId="569"/>
    <cellStyle name="Percent" xfId="9" builtinId="5"/>
    <cellStyle name="Percent 3" xfId="7"/>
    <cellStyle name="Percentagem 2" xfId="4"/>
    <cellStyle name="Source Text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y\Desktop\Analysis\Scaling%20analysis\data%20-%20analysis%20(comparisons)%20-%20pc,%20v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rliewilson\Dropbox\1.1%20Research%20-%20Projects%20Current\IIASA\Formative%20Phase%20(Nuno)\data%20-%20analysis%20(comparisons)%20-%20mac,%20v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- All Data &amp; Graphs"/>
      <sheetName val="Historical - Summary Table"/>
      <sheetName val="Historical - Global"/>
      <sheetName val="Historical - All Regions"/>
      <sheetName val="Historical - Core"/>
      <sheetName val="Historical - Rim1"/>
      <sheetName val="Historical - Rim2"/>
      <sheetName val="Historical - Periphery"/>
      <sheetName val="Scenarios - Protocol"/>
      <sheetName val="Scenarios - Template - COPY ME!"/>
      <sheetName val="Scenarios - EMF22Nuke - Global"/>
      <sheetName val="Scenarios - ITP - Global"/>
      <sheetName val="Scenarios - GEAhigh - Global"/>
      <sheetName val="Scenarios - GEAhigh - Asia"/>
      <sheetName val="Scenarios - Remind3 - Global"/>
      <sheetName val="Scenarios - Remind3 - OECD+FSU"/>
      <sheetName val="Scenarios - Remind2(old) Global"/>
      <sheetName val="Scenarios-Remind2(old)OECD+FSU"/>
      <sheetName val="Scenarios - GGI - Global"/>
      <sheetName val="Scenarios - GGI - OECD"/>
      <sheetName val="Scenarios - GGI - Asia"/>
      <sheetName val="Scenarios GGI(old) - Global"/>
      <sheetName val="Scenarios GGI(old) - OECD"/>
      <sheetName val="Scenarios - GGI(old) - Summary"/>
      <sheetName val="Concurrent-Sequential"/>
      <sheetName val="1o Energy Historical"/>
      <sheetName val="1o Energy LookUps"/>
      <sheetName val="Tests - seq. logistics"/>
      <sheetName val="Tests - seq.logistics (nuclear)"/>
      <sheetName val="Tests - metrics"/>
      <sheetName val="Tests - logistic"/>
      <sheetName val="OCR Conversion"/>
      <sheetName val="Biblio"/>
      <sheetName val="Data"/>
      <sheetName val="Data - Notes"/>
    </sheetNames>
    <sheetDataSet>
      <sheetData sheetId="0"/>
      <sheetData sheetId="1"/>
      <sheetData sheetId="2">
        <row r="127">
          <cell r="AD127">
            <v>0</v>
          </cell>
        </row>
      </sheetData>
      <sheetData sheetId="3"/>
      <sheetData sheetId="4">
        <row r="127">
          <cell r="AD127">
            <v>30.38</v>
          </cell>
        </row>
      </sheetData>
      <sheetData sheetId="5">
        <row r="127">
          <cell r="AD127">
            <v>0</v>
          </cell>
        </row>
      </sheetData>
      <sheetData sheetId="6">
        <row r="127">
          <cell r="AD127">
            <v>0</v>
          </cell>
        </row>
      </sheetData>
      <sheetData sheetId="7">
        <row r="127">
          <cell r="AD12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24">
          <cell r="A224" t="str">
            <v>All Regions</v>
          </cell>
          <cell r="B224">
            <v>1900</v>
          </cell>
          <cell r="C224">
            <v>1901</v>
          </cell>
          <cell r="D224">
            <v>1902</v>
          </cell>
          <cell r="E224">
            <v>1903</v>
          </cell>
          <cell r="F224">
            <v>1904</v>
          </cell>
          <cell r="G224">
            <v>1905</v>
          </cell>
          <cell r="H224">
            <v>1906</v>
          </cell>
          <cell r="I224">
            <v>1907</v>
          </cell>
          <cell r="J224">
            <v>1908</v>
          </cell>
          <cell r="K224">
            <v>1909</v>
          </cell>
          <cell r="L224">
            <v>1910</v>
          </cell>
          <cell r="M224">
            <v>1911</v>
          </cell>
          <cell r="N224">
            <v>1912</v>
          </cell>
          <cell r="O224">
            <v>1913</v>
          </cell>
          <cell r="P224">
            <v>1914</v>
          </cell>
          <cell r="Q224">
            <v>1915</v>
          </cell>
          <cell r="R224">
            <v>1916</v>
          </cell>
          <cell r="S224">
            <v>1917</v>
          </cell>
          <cell r="T224">
            <v>1918</v>
          </cell>
          <cell r="U224">
            <v>1919</v>
          </cell>
          <cell r="V224">
            <v>1920</v>
          </cell>
          <cell r="W224">
            <v>1921</v>
          </cell>
          <cell r="X224">
            <v>1922</v>
          </cell>
          <cell r="Y224">
            <v>1923</v>
          </cell>
          <cell r="Z224">
            <v>1924</v>
          </cell>
          <cell r="AA224">
            <v>1925</v>
          </cell>
          <cell r="AB224">
            <v>1926</v>
          </cell>
          <cell r="AC224">
            <v>1927</v>
          </cell>
          <cell r="AD224">
            <v>1928</v>
          </cell>
          <cell r="AE224">
            <v>1929</v>
          </cell>
          <cell r="AF224">
            <v>1930</v>
          </cell>
          <cell r="AG224">
            <v>1931</v>
          </cell>
          <cell r="AH224">
            <v>1932</v>
          </cell>
          <cell r="AI224">
            <v>1933</v>
          </cell>
          <cell r="AJ224">
            <v>1934</v>
          </cell>
          <cell r="AK224">
            <v>1935</v>
          </cell>
          <cell r="AL224">
            <v>1936</v>
          </cell>
          <cell r="AM224">
            <v>1937</v>
          </cell>
          <cell r="AN224">
            <v>1938</v>
          </cell>
          <cell r="AO224">
            <v>1939</v>
          </cell>
          <cell r="AP224">
            <v>1940</v>
          </cell>
          <cell r="AQ224">
            <v>1941</v>
          </cell>
          <cell r="AR224">
            <v>1942</v>
          </cell>
          <cell r="AS224">
            <v>1943</v>
          </cell>
          <cell r="AT224">
            <v>1944</v>
          </cell>
          <cell r="AU224">
            <v>1945</v>
          </cell>
          <cell r="AV224">
            <v>1946</v>
          </cell>
          <cell r="AW224">
            <v>1947</v>
          </cell>
          <cell r="AX224">
            <v>1948</v>
          </cell>
          <cell r="AY224">
            <v>1949</v>
          </cell>
          <cell r="AZ224">
            <v>1950</v>
          </cell>
          <cell r="BA224">
            <v>1951</v>
          </cell>
          <cell r="BB224">
            <v>1952</v>
          </cell>
          <cell r="BC224">
            <v>1953</v>
          </cell>
          <cell r="BD224">
            <v>1954</v>
          </cell>
          <cell r="BE224">
            <v>1955</v>
          </cell>
          <cell r="BF224">
            <v>1956</v>
          </cell>
          <cell r="BG224">
            <v>1957</v>
          </cell>
          <cell r="BH224">
            <v>1958</v>
          </cell>
          <cell r="BI224">
            <v>1959</v>
          </cell>
          <cell r="BJ224">
            <v>1960</v>
          </cell>
          <cell r="BK224">
            <v>1961</v>
          </cell>
          <cell r="BL224">
            <v>1962</v>
          </cell>
          <cell r="BM224">
            <v>1963</v>
          </cell>
          <cell r="BN224">
            <v>1964</v>
          </cell>
          <cell r="BO224">
            <v>1965</v>
          </cell>
          <cell r="BP224">
            <v>1966</v>
          </cell>
          <cell r="BQ224">
            <v>1967</v>
          </cell>
          <cell r="BR224">
            <v>1968</v>
          </cell>
          <cell r="BS224">
            <v>1969</v>
          </cell>
          <cell r="BT224">
            <v>1970</v>
          </cell>
          <cell r="BU224">
            <v>1971</v>
          </cell>
          <cell r="BV224">
            <v>1972</v>
          </cell>
          <cell r="BW224">
            <v>1973</v>
          </cell>
          <cell r="BX224">
            <v>1974</v>
          </cell>
          <cell r="BY224">
            <v>1975</v>
          </cell>
          <cell r="BZ224">
            <v>1976</v>
          </cell>
          <cell r="CA224">
            <v>1977</v>
          </cell>
          <cell r="CB224">
            <v>1978</v>
          </cell>
          <cell r="CC224">
            <v>1979</v>
          </cell>
          <cell r="CD224">
            <v>1980</v>
          </cell>
          <cell r="CE224">
            <v>1981</v>
          </cell>
          <cell r="CF224">
            <v>1982</v>
          </cell>
          <cell r="CG224">
            <v>1983</v>
          </cell>
          <cell r="CH224">
            <v>1984</v>
          </cell>
          <cell r="CI224">
            <v>1985</v>
          </cell>
          <cell r="CJ224">
            <v>1986</v>
          </cell>
          <cell r="CK224">
            <v>1987</v>
          </cell>
          <cell r="CL224">
            <v>1988</v>
          </cell>
          <cell r="CM224">
            <v>1989</v>
          </cell>
          <cell r="CN224">
            <v>1990</v>
          </cell>
          <cell r="CO224">
            <v>1991</v>
          </cell>
          <cell r="CP224">
            <v>1992</v>
          </cell>
          <cell r="CQ224">
            <v>1993</v>
          </cell>
          <cell r="CR224">
            <v>1994</v>
          </cell>
          <cell r="CS224">
            <v>1995</v>
          </cell>
          <cell r="CT224">
            <v>1996</v>
          </cell>
          <cell r="CU224">
            <v>1997</v>
          </cell>
          <cell r="CV224">
            <v>1998</v>
          </cell>
          <cell r="CW224">
            <v>1999</v>
          </cell>
          <cell r="CX224">
            <v>2000</v>
          </cell>
          <cell r="CY224">
            <v>2001</v>
          </cell>
          <cell r="CZ224">
            <v>2002</v>
          </cell>
          <cell r="DA224">
            <v>2003</v>
          </cell>
          <cell r="DB224">
            <v>2004</v>
          </cell>
          <cell r="DC224">
            <v>2005</v>
          </cell>
          <cell r="DD224">
            <v>2006</v>
          </cell>
          <cell r="DE224">
            <v>2007</v>
          </cell>
          <cell r="DF224">
            <v>2008</v>
          </cell>
          <cell r="DG224">
            <v>2009</v>
          </cell>
          <cell r="DH224">
            <v>2010</v>
          </cell>
          <cell r="DI224">
            <v>2011</v>
          </cell>
          <cell r="DJ224">
            <v>2012</v>
          </cell>
          <cell r="DK224">
            <v>2013</v>
          </cell>
          <cell r="DL224">
            <v>2014</v>
          </cell>
          <cell r="DM224">
            <v>2015</v>
          </cell>
          <cell r="DN224">
            <v>2016</v>
          </cell>
          <cell r="DO224">
            <v>2017</v>
          </cell>
          <cell r="DP224">
            <v>2018</v>
          </cell>
          <cell r="DQ224">
            <v>2019</v>
          </cell>
          <cell r="DR224">
            <v>2020</v>
          </cell>
          <cell r="DS224">
            <v>2021</v>
          </cell>
          <cell r="DT224">
            <v>2022</v>
          </cell>
          <cell r="DU224">
            <v>2023</v>
          </cell>
          <cell r="DV224">
            <v>2024</v>
          </cell>
          <cell r="DW224">
            <v>2025</v>
          </cell>
          <cell r="DX224">
            <v>2026</v>
          </cell>
          <cell r="DY224">
            <v>2027</v>
          </cell>
          <cell r="DZ224">
            <v>2028</v>
          </cell>
          <cell r="EA224">
            <v>2029</v>
          </cell>
          <cell r="EB224">
            <v>2030</v>
          </cell>
          <cell r="EC224">
            <v>2031</v>
          </cell>
          <cell r="ED224">
            <v>2032</v>
          </cell>
          <cell r="EE224">
            <v>2033</v>
          </cell>
          <cell r="EF224">
            <v>2034</v>
          </cell>
          <cell r="EG224">
            <v>2035</v>
          </cell>
          <cell r="EH224">
            <v>2036</v>
          </cell>
          <cell r="EI224">
            <v>2037</v>
          </cell>
          <cell r="EJ224">
            <v>2038</v>
          </cell>
          <cell r="EK224">
            <v>2039</v>
          </cell>
          <cell r="EL224">
            <v>2040</v>
          </cell>
          <cell r="EM224">
            <v>2041</v>
          </cell>
          <cell r="EN224">
            <v>2042</v>
          </cell>
          <cell r="EO224">
            <v>2043</v>
          </cell>
          <cell r="EP224">
            <v>2044</v>
          </cell>
          <cell r="EQ224">
            <v>2045</v>
          </cell>
          <cell r="ER224">
            <v>2046</v>
          </cell>
          <cell r="ES224">
            <v>2047</v>
          </cell>
          <cell r="ET224">
            <v>2048</v>
          </cell>
          <cell r="EU224">
            <v>2049</v>
          </cell>
          <cell r="EV224">
            <v>2050</v>
          </cell>
          <cell r="EW224">
            <v>2051</v>
          </cell>
          <cell r="EX224">
            <v>2052</v>
          </cell>
          <cell r="EY224">
            <v>2053</v>
          </cell>
          <cell r="EZ224">
            <v>2054</v>
          </cell>
          <cell r="FA224">
            <v>2055</v>
          </cell>
          <cell r="FB224">
            <v>2056</v>
          </cell>
          <cell r="FC224">
            <v>2057</v>
          </cell>
          <cell r="FD224">
            <v>2058</v>
          </cell>
          <cell r="FE224">
            <v>2059</v>
          </cell>
          <cell r="FF224">
            <v>2060</v>
          </cell>
          <cell r="FG224">
            <v>2061</v>
          </cell>
          <cell r="FH224">
            <v>2062</v>
          </cell>
          <cell r="FI224">
            <v>2063</v>
          </cell>
          <cell r="FJ224">
            <v>2064</v>
          </cell>
          <cell r="FK224">
            <v>2065</v>
          </cell>
          <cell r="FL224">
            <v>2066</v>
          </cell>
          <cell r="FM224">
            <v>2067</v>
          </cell>
          <cell r="FN224">
            <v>2068</v>
          </cell>
          <cell r="FO224">
            <v>2069</v>
          </cell>
          <cell r="FP224">
            <v>2070</v>
          </cell>
          <cell r="FQ224">
            <v>2071</v>
          </cell>
          <cell r="FR224">
            <v>2072</v>
          </cell>
          <cell r="FS224">
            <v>2073</v>
          </cell>
          <cell r="FT224">
            <v>2074</v>
          </cell>
          <cell r="FU224">
            <v>2075</v>
          </cell>
          <cell r="FV224">
            <v>2076</v>
          </cell>
          <cell r="FW224">
            <v>2077</v>
          </cell>
          <cell r="FX224">
            <v>2078</v>
          </cell>
          <cell r="FY224">
            <v>2079</v>
          </cell>
          <cell r="FZ224">
            <v>2080</v>
          </cell>
          <cell r="GA224">
            <v>2081</v>
          </cell>
          <cell r="GB224">
            <v>2082</v>
          </cell>
          <cell r="GC224">
            <v>2083</v>
          </cell>
          <cell r="GD224">
            <v>2084</v>
          </cell>
          <cell r="GE224">
            <v>2085</v>
          </cell>
          <cell r="GF224">
            <v>2086</v>
          </cell>
          <cell r="GG224">
            <v>2087</v>
          </cell>
          <cell r="GH224">
            <v>2088</v>
          </cell>
          <cell r="GI224">
            <v>2089</v>
          </cell>
          <cell r="GJ224">
            <v>2090</v>
          </cell>
          <cell r="GK224">
            <v>2091</v>
          </cell>
          <cell r="GL224">
            <v>2092</v>
          </cell>
          <cell r="GM224">
            <v>2093</v>
          </cell>
          <cell r="GN224">
            <v>2094</v>
          </cell>
          <cell r="GO224">
            <v>2095</v>
          </cell>
          <cell r="GP224">
            <v>2096</v>
          </cell>
          <cell r="GQ224">
            <v>2097</v>
          </cell>
          <cell r="GR224">
            <v>2098</v>
          </cell>
          <cell r="GS224">
            <v>2099</v>
          </cell>
          <cell r="GT224">
            <v>2100</v>
          </cell>
        </row>
        <row r="225">
          <cell r="A225" t="str">
            <v>WORLD</v>
          </cell>
          <cell r="B225">
            <v>0</v>
          </cell>
          <cell r="C225">
            <v>598.10264222428486</v>
          </cell>
          <cell r="D225">
            <v>615.7015699262364</v>
          </cell>
          <cell r="E225">
            <v>633.81833893901489</v>
          </cell>
          <cell r="F225">
            <v>652.46818653319394</v>
          </cell>
          <cell r="G225">
            <v>671.6667983298546</v>
          </cell>
          <cell r="H225">
            <v>691.43032149311739</v>
          </cell>
          <cell r="I225">
            <v>711.77537831085897</v>
          </cell>
          <cell r="J225">
            <v>732.7190801750362</v>
          </cell>
          <cell r="K225">
            <v>754.27904197337466</v>
          </cell>
          <cell r="L225">
            <v>776.4733969045285</v>
          </cell>
          <cell r="M225">
            <v>799.32081172916844</v>
          </cell>
          <cell r="N225">
            <v>822.84050246982861</v>
          </cell>
          <cell r="O225">
            <v>847.05225057271286</v>
          </cell>
          <cell r="P225">
            <v>871.97641954505866</v>
          </cell>
          <cell r="Q225">
            <v>897.63397208204515</v>
          </cell>
          <cell r="R225">
            <v>924.04648769765674</v>
          </cell>
          <cell r="S225">
            <v>951.23618087432578</v>
          </cell>
          <cell r="T225">
            <v>979.22591974662112</v>
          </cell>
          <cell r="U225">
            <v>1008.0392453346988</v>
          </cell>
          <cell r="V225">
            <v>1037.7003913436852</v>
          </cell>
          <cell r="W225">
            <v>1068.2343045456537</v>
          </cell>
          <cell r="X225">
            <v>1099.6666657613287</v>
          </cell>
          <cell r="Y225">
            <v>1132.0239114591707</v>
          </cell>
          <cell r="Z225">
            <v>1165.3332559900039</v>
          </cell>
          <cell r="AA225">
            <v>1199.6227144758891</v>
          </cell>
          <cell r="AB225">
            <v>1234.9211263724931</v>
          </cell>
          <cell r="AC225">
            <v>1271.2581797247706</v>
          </cell>
          <cell r="AD225">
            <v>1308.6644361363601</v>
          </cell>
          <cell r="AE225">
            <v>1347.1713564736933</v>
          </cell>
          <cell r="AF225">
            <v>1386.811327326438</v>
          </cell>
          <cell r="AG225">
            <v>1427.6176882465313</v>
          </cell>
          <cell r="AH225">
            <v>1469.6247597887034</v>
          </cell>
          <cell r="AI225">
            <v>1512.867872376092</v>
          </cell>
          <cell r="AJ225">
            <v>1557.3833960152067</v>
          </cell>
          <cell r="AK225">
            <v>1603.20877088525</v>
          </cell>
          <cell r="AL225">
            <v>1650.3825388275152</v>
          </cell>
          <cell r="AM225">
            <v>1698.9443757613451</v>
          </cell>
          <cell r="AN225">
            <v>1748.9351250539205</v>
          </cell>
          <cell r="AO225">
            <v>1800.3968318719374</v>
          </cell>
          <cell r="AP225">
            <v>1853.3727785440726</v>
          </cell>
          <cell r="AQ225">
            <v>1907.9075209639714</v>
          </cell>
          <cell r="AR225">
            <v>1964.0469260643806</v>
          </cell>
          <cell r="AS225">
            <v>2021.8382103939448</v>
          </cell>
          <cell r="AT225">
            <v>2081.3299798291032</v>
          </cell>
          <cell r="AU225">
            <v>2142.5722704544987</v>
          </cell>
          <cell r="AV225">
            <v>2205.6165906462743</v>
          </cell>
          <cell r="AW225">
            <v>2270.5159643936527</v>
          </cell>
          <cell r="AX225">
            <v>2337.3249758952375</v>
          </cell>
          <cell r="AY225">
            <v>2406.0998154675412</v>
          </cell>
          <cell r="AZ225">
            <v>2476.8983268043512</v>
          </cell>
          <cell r="BA225">
            <v>2549.7800556266898</v>
          </cell>
          <cell r="BB225">
            <v>2624.8062997642714</v>
          </cell>
          <cell r="BC225">
            <v>2702.0401607105937</v>
          </cell>
          <cell r="BD225">
            <v>2781.5465966950092</v>
          </cell>
          <cell r="BE225">
            <v>2863.3924773164294</v>
          </cell>
          <cell r="BF225">
            <v>2947.6466397845948</v>
          </cell>
          <cell r="BG225">
            <v>3034.3799468162274</v>
          </cell>
          <cell r="BH225">
            <v>3123.6653462347517</v>
          </cell>
          <cell r="BI225">
            <v>3215.5779323237166</v>
          </cell>
          <cell r="BJ225">
            <v>3310.1950089855086</v>
          </cell>
          <cell r="BK225">
            <v>3407.5961547584966</v>
          </cell>
          <cell r="BL225">
            <v>3507.8632897472671</v>
          </cell>
          <cell r="BM225">
            <v>3611.0807445222654</v>
          </cell>
          <cell r="BN225">
            <v>3717.3353310467724</v>
          </cell>
          <cell r="BO225">
            <v>3826.7164156908857</v>
          </cell>
          <cell r="BP225">
            <v>4036.3247634251088</v>
          </cell>
          <cell r="BQ225">
            <v>4144.9107539214292</v>
          </cell>
          <cell r="BR225">
            <v>4431.1473431949826</v>
          </cell>
          <cell r="BS225">
            <v>4709.654954178066</v>
          </cell>
          <cell r="BT225">
            <v>4983.2659797794731</v>
          </cell>
          <cell r="BU225">
            <v>5168.1793555585982</v>
          </cell>
          <cell r="BV225">
            <v>5429.2891991392207</v>
          </cell>
          <cell r="BW225">
            <v>5739.6805044844796</v>
          </cell>
          <cell r="BX225">
            <v>5772.9038311733239</v>
          </cell>
          <cell r="BY225">
            <v>5784.1113822998259</v>
          </cell>
          <cell r="BZ225">
            <v>6108.7596598003829</v>
          </cell>
          <cell r="CA225">
            <v>6313.7106982126234</v>
          </cell>
          <cell r="CB225">
            <v>6531.8522926494334</v>
          </cell>
          <cell r="CC225">
            <v>6770.006586961119</v>
          </cell>
          <cell r="CD225">
            <v>6646.4670261474939</v>
          </cell>
          <cell r="CE225">
            <v>6607.2845380056688</v>
          </cell>
          <cell r="CF225">
            <v>6584.4687189467631</v>
          </cell>
          <cell r="CG225">
            <v>6671.7720682872832</v>
          </cell>
          <cell r="CH225">
            <v>6992.5638788014785</v>
          </cell>
          <cell r="CI225">
            <v>7174.0001774137718</v>
          </cell>
          <cell r="CJ225">
            <v>7350.7282061593642</v>
          </cell>
          <cell r="CK225">
            <v>7599.1207270677887</v>
          </cell>
          <cell r="CL225">
            <v>7875.393199038278</v>
          </cell>
          <cell r="CM225">
            <v>8028.812258654184</v>
          </cell>
          <cell r="CN225">
            <v>8120.7635707406462</v>
          </cell>
          <cell r="CO225">
            <v>8164.4821450725221</v>
          </cell>
          <cell r="CP225">
            <v>8197.9645401676516</v>
          </cell>
          <cell r="CQ225">
            <v>8266.3133173581773</v>
          </cell>
          <cell r="CR225">
            <v>8352.6449568679509</v>
          </cell>
          <cell r="CS225">
            <v>8564.8945072144161</v>
          </cell>
          <cell r="CT225">
            <v>8837.800177787929</v>
          </cell>
          <cell r="CU225">
            <v>8907.3068747199122</v>
          </cell>
          <cell r="CV225">
            <v>8919.8370911221409</v>
          </cell>
          <cell r="CW225">
            <v>9052.8168569160534</v>
          </cell>
          <cell r="CX225">
            <v>9293.2503715563089</v>
          </cell>
          <cell r="CY225">
            <v>9341.6579352776607</v>
          </cell>
          <cell r="CZ225">
            <v>9524.1515401497745</v>
          </cell>
          <cell r="DA225">
            <v>9828.8927135118302</v>
          </cell>
          <cell r="DB225">
            <v>10289.417871107549</v>
          </cell>
          <cell r="DC225">
            <v>10557.55051619265</v>
          </cell>
          <cell r="DD225">
            <v>10842.965707081052</v>
          </cell>
          <cell r="DE225">
            <v>11099.335837190632</v>
          </cell>
          <cell r="DF225">
            <v>11011.021418354394</v>
          </cell>
          <cell r="DG225">
            <v>11295.679431769744</v>
          </cell>
          <cell r="DH225">
            <v>11583.966035926394</v>
          </cell>
          <cell r="DI225">
            <v>11875.737740716844</v>
          </cell>
          <cell r="DJ225">
            <v>12170.843350729396</v>
          </cell>
          <cell r="DK225">
            <v>12469.124292201268</v>
          </cell>
          <cell r="DL225">
            <v>12770.41497576851</v>
          </cell>
          <cell r="DM225">
            <v>13074.543192749761</v>
          </cell>
          <cell r="DN225">
            <v>13381.33054238896</v>
          </cell>
          <cell r="DO225">
            <v>13690.592887206678</v>
          </cell>
          <cell r="DP225">
            <v>14002.140833375381</v>
          </cell>
          <cell r="DQ225">
            <v>14315.780232844349</v>
          </cell>
          <cell r="DR225">
            <v>14631.312703797661</v>
          </cell>
          <cell r="DS225">
            <v>14948.536165935182</v>
          </cell>
          <cell r="DT225">
            <v>15267.245387021709</v>
          </cell>
          <cell r="DU225">
            <v>15587.232537153182</v>
          </cell>
          <cell r="DV225">
            <v>15908.287747237946</v>
          </cell>
          <cell r="DW225">
            <v>16230.199668283887</v>
          </cell>
          <cell r="DX225">
            <v>16552.756028213513</v>
          </cell>
          <cell r="DY225">
            <v>16875.744183095103</v>
          </cell>
          <cell r="DZ225">
            <v>17198.951659873055</v>
          </cell>
          <cell r="EA225">
            <v>17522.166687899396</v>
          </cell>
          <cell r="EB225">
            <v>17845.178716804669</v>
          </cell>
          <cell r="EC225">
            <v>18167.778918495165</v>
          </cell>
          <cell r="ED225">
            <v>18489.760671318068</v>
          </cell>
          <cell r="EE225">
            <v>18810.92002469219</v>
          </cell>
          <cell r="EF225">
            <v>19131.056142754209</v>
          </cell>
          <cell r="EG225">
            <v>19449.971725814379</v>
          </cell>
          <cell r="EH225">
            <v>19767.473408648595</v>
          </cell>
          <cell r="EI225">
            <v>20083.372134871704</v>
          </cell>
          <cell r="EJ225">
            <v>20397.4835068387</v>
          </cell>
          <cell r="EK225">
            <v>20709.628110703863</v>
          </cell>
          <cell r="EL225">
            <v>21019.631816432888</v>
          </cell>
          <cell r="EM225">
            <v>21327.326052708693</v>
          </cell>
          <cell r="EN225">
            <v>21632.548056799202</v>
          </cell>
          <cell r="EO225">
            <v>21935.141099565273</v>
          </cell>
          <cell r="EP225">
            <v>22234.954685880686</v>
          </cell>
          <cell r="EQ225">
            <v>22531.844730815134</v>
          </cell>
          <cell r="ER225">
            <v>22825.673711997544</v>
          </cell>
          <cell r="ES225">
            <v>23116.310798632421</v>
          </cell>
          <cell r="ET225">
            <v>23403.631957688038</v>
          </cell>
          <cell r="EU225">
            <v>23687.520037814582</v>
          </cell>
          <cell r="EV225">
            <v>23967.864831583822</v>
          </cell>
          <cell r="EW225">
            <v>24244.563116671347</v>
          </cell>
          <cell r="EX225">
            <v>24517.518676629497</v>
          </cell>
          <cell r="EY225">
            <v>24786.642301924123</v>
          </cell>
          <cell r="EZ225">
            <v>25051.851771933038</v>
          </cell>
          <cell r="FA225">
            <v>25313.071818628043</v>
          </cell>
          <cell r="FB225">
            <v>25570.234072687002</v>
          </cell>
          <cell r="FC225">
            <v>25823.276992806943</v>
          </cell>
          <cell r="FD225">
            <v>26072.145779014081</v>
          </cell>
          <cell r="FE225">
            <v>26316.792270791295</v>
          </cell>
          <cell r="FF225">
            <v>26557.174830868069</v>
          </cell>
          <cell r="FG225">
            <v>26793.258215541176</v>
          </cell>
          <cell r="FH225">
            <v>27025.013432416494</v>
          </cell>
          <cell r="FI225">
            <v>27252.417586482294</v>
          </cell>
          <cell r="FJ225">
            <v>27475.453715441789</v>
          </cell>
          <cell r="FK225">
            <v>27694.1106152469</v>
          </cell>
          <cell r="FL225">
            <v>27908.382656786398</v>
          </cell>
          <cell r="FM225">
            <v>28118.269594687579</v>
          </cell>
          <cell r="FN225">
            <v>28323.776369193514</v>
          </cell>
          <cell r="FO225">
            <v>28524.912902075284</v>
          </cell>
          <cell r="FP225">
            <v>28721.693887531437</v>
          </cell>
          <cell r="FQ225">
            <v>28914.13857901498</v>
          </cell>
          <cell r="FR225">
            <v>29102.270572911006</v>
          </cell>
          <cell r="FS225">
            <v>29286.117589966627</v>
          </cell>
          <cell r="FT225">
            <v>29465.711255348269</v>
          </cell>
          <cell r="FU225">
            <v>29641.086878171103</v>
          </cell>
          <cell r="FV225">
            <v>29812.283231310426</v>
          </cell>
          <cell r="FW225">
            <v>29979.342332266988</v>
          </cell>
          <cell r="FX225">
            <v>30142.309225816716</v>
          </cell>
          <cell r="FY225">
            <v>30301.231769131322</v>
          </cell>
          <cell r="FZ225">
            <v>30456.160420010052</v>
          </cell>
          <cell r="GA225">
            <v>30607.148028814907</v>
          </cell>
          <cell r="GB225">
            <v>30754.249634652395</v>
          </cell>
          <cell r="GC225">
            <v>30897.522266295044</v>
          </cell>
          <cell r="GD225">
            <v>31037.024748285603</v>
          </cell>
          <cell r="GE225">
            <v>31172.817512616752</v>
          </cell>
          <cell r="GF225">
            <v>31304.962416329825</v>
          </cell>
          <cell r="GG225">
            <v>31433.522565327166</v>
          </cell>
          <cell r="GH225">
            <v>31558.562144645835</v>
          </cell>
          <cell r="GI225">
            <v>31680.146255394226</v>
          </cell>
          <cell r="GJ225">
            <v>31798.34075850985</v>
          </cell>
          <cell r="GK225">
            <v>31913.212125454153</v>
          </cell>
          <cell r="GL225">
            <v>32024.827295921164</v>
          </cell>
          <cell r="GM225">
            <v>32133.253542599374</v>
          </cell>
          <cell r="GN225">
            <v>32238.55834299163</v>
          </cell>
          <cell r="GO225">
            <v>32340.809258265745</v>
          </cell>
          <cell r="GP225">
            <v>32440.073819079102</v>
          </cell>
          <cell r="GQ225">
            <v>32536.41941829347</v>
          </cell>
          <cell r="GR225">
            <v>32629.913210472212</v>
          </cell>
          <cell r="GS225">
            <v>32720.622018030157</v>
          </cell>
          <cell r="GT225">
            <v>32808.612243887299</v>
          </cell>
        </row>
        <row r="226">
          <cell r="A226" t="str">
            <v>OECD</v>
          </cell>
          <cell r="B226">
            <v>0</v>
          </cell>
          <cell r="C226">
            <v>549.06815522406725</v>
          </cell>
          <cell r="D226">
            <v>563.56490367250035</v>
          </cell>
          <cell r="E226">
            <v>578.44440190086084</v>
          </cell>
          <cell r="F226">
            <v>593.71675544381776</v>
          </cell>
          <cell r="G226">
            <v>609.39233664698645</v>
          </cell>
          <cell r="H226">
            <v>625.48179171139304</v>
          </cell>
          <cell r="I226">
            <v>641.99604792393006</v>
          </cell>
          <cell r="J226">
            <v>658.94632107871428</v>
          </cell>
          <cell r="K226">
            <v>676.34412309438619</v>
          </cell>
          <cell r="L226">
            <v>694.2012698325251</v>
          </cell>
          <cell r="M226">
            <v>712.52988912248941</v>
          </cell>
          <cell r="N226">
            <v>731.34242899813273</v>
          </cell>
          <cell r="O226">
            <v>750.65166615198916</v>
          </cell>
          <cell r="P226">
            <v>770.47071461267035</v>
          </cell>
          <cell r="Q226">
            <v>790.81303465136637</v>
          </cell>
          <cell r="R226">
            <v>811.69244192350095</v>
          </cell>
          <cell r="S226">
            <v>833.12311685174825</v>
          </cell>
          <cell r="T226">
            <v>855.11961425678476</v>
          </cell>
          <cell r="U226">
            <v>877.6968732423162</v>
          </cell>
          <cell r="V226">
            <v>900.87022734109428</v>
          </cell>
          <cell r="W226">
            <v>924.65541492881209</v>
          </cell>
          <cell r="X226">
            <v>949.06858991295292</v>
          </cell>
          <cell r="Y226">
            <v>974.12633270385038</v>
          </cell>
          <cell r="Z226">
            <v>999.84566147541159</v>
          </cell>
          <cell r="AA226">
            <v>1026.2440437231514</v>
          </cell>
          <cell r="AB226">
            <v>1053.3394081273868</v>
          </cell>
          <cell r="AC226">
            <v>1081.1501567296486</v>
          </cell>
          <cell r="AD226">
            <v>1109.695177430581</v>
          </cell>
          <cell r="AE226">
            <v>1138.9938568178159</v>
          </cell>
          <cell r="AF226">
            <v>1169.0660933325348</v>
          </cell>
          <cell r="AG226">
            <v>1199.9323107836599</v>
          </cell>
          <cell r="AH226">
            <v>1231.6134722188538</v>
          </cell>
          <cell r="AI226">
            <v>1264.1310941617469</v>
          </cell>
          <cell r="AJ226">
            <v>1297.5072612250633</v>
          </cell>
          <cell r="AK226">
            <v>1331.7646411095682</v>
          </cell>
          <cell r="AL226">
            <v>1366.9264999990253</v>
          </cell>
          <cell r="AM226">
            <v>1402.2080401697547</v>
          </cell>
          <cell r="AN226">
            <v>1437.6144353885586</v>
          </cell>
          <cell r="AO226">
            <v>1473.1506306304761</v>
          </cell>
          <cell r="AP226">
            <v>1508.8213618265499</v>
          </cell>
          <cell r="AQ226">
            <v>1544.631173540256</v>
          </cell>
          <cell r="AR226">
            <v>1580.5844348336723</v>
          </cell>
          <cell r="AS226">
            <v>1616.6853535463035</v>
          </cell>
          <cell r="AT226">
            <v>1652.9379891776539</v>
          </cell>
          <cell r="AU226">
            <v>1689.3462645379518</v>
          </cell>
          <cell r="AV226">
            <v>1725.9139763089624</v>
          </cell>
          <cell r="AW226">
            <v>1762.6448046378382</v>
          </cell>
          <cell r="AX226">
            <v>1799.5423218708336</v>
          </cell>
          <cell r="AY226">
            <v>1836.6100005200401</v>
          </cell>
          <cell r="AZ226">
            <v>1873.8512205445136</v>
          </cell>
          <cell r="BA226">
            <v>1911.2692760171876</v>
          </cell>
          <cell r="BB226">
            <v>1948.8673812402833</v>
          </cell>
          <cell r="BC226">
            <v>1986.6486763645048</v>
          </cell>
          <cell r="BD226">
            <v>2024.61623256083</v>
          </cell>
          <cell r="BE226">
            <v>2062.7730567881722</v>
          </cell>
          <cell r="BF226">
            <v>2101.1220961952504</v>
          </cell>
          <cell r="BG226">
            <v>2139.6662421908372</v>
          </cell>
          <cell r="BH226">
            <v>2178.4083342127892</v>
          </cell>
          <cell r="BI226">
            <v>2217.3511632230429</v>
          </cell>
          <cell r="BJ226">
            <v>2256.497474952911</v>
          </cell>
          <cell r="BK226">
            <v>2295.8499729204555</v>
          </cell>
          <cell r="BL226">
            <v>2335.4113212395646</v>
          </cell>
          <cell r="BM226">
            <v>2375.1841472383362</v>
          </cell>
          <cell r="BN226">
            <v>2415.1710439026692</v>
          </cell>
          <cell r="BO226">
            <v>2455.3745721593964</v>
          </cell>
          <cell r="BP226">
            <v>2577.3992187790313</v>
          </cell>
          <cell r="BQ226">
            <v>2683.4925435487717</v>
          </cell>
          <cell r="BR226">
            <v>2861.248202568187</v>
          </cell>
          <cell r="BS226">
            <v>3054.9765851555776</v>
          </cell>
          <cell r="BT226">
            <v>3224.4138254886961</v>
          </cell>
          <cell r="BU226">
            <v>3303.2576234654721</v>
          </cell>
          <cell r="BV226">
            <v>3457.8416275483046</v>
          </cell>
          <cell r="BW226">
            <v>3648.7239307552368</v>
          </cell>
          <cell r="BX226">
            <v>3573.4430010260708</v>
          </cell>
          <cell r="BY226">
            <v>3472.5163945549007</v>
          </cell>
          <cell r="BZ226">
            <v>3657.9434625100289</v>
          </cell>
          <cell r="CA226">
            <v>3727.9993835486771</v>
          </cell>
          <cell r="CB226">
            <v>3807.2734951712864</v>
          </cell>
          <cell r="CC226">
            <v>3897.175455967375</v>
          </cell>
          <cell r="CD226">
            <v>3767.9743664559405</v>
          </cell>
          <cell r="CE226">
            <v>3681.8669698472777</v>
          </cell>
          <cell r="CF226">
            <v>3563.1631630017037</v>
          </cell>
          <cell r="CG226">
            <v>3560.3487922251497</v>
          </cell>
          <cell r="CH226">
            <v>3720.8015320179834</v>
          </cell>
          <cell r="CI226">
            <v>3758.7612794409256</v>
          </cell>
          <cell r="CJ226">
            <v>3802.1497392676406</v>
          </cell>
          <cell r="CK226">
            <v>3901.2532534759325</v>
          </cell>
          <cell r="CL226">
            <v>4030.5161418845005</v>
          </cell>
          <cell r="CM226">
            <v>4103.4804525665977</v>
          </cell>
          <cell r="CN226">
            <v>4138.710168692367</v>
          </cell>
          <cell r="CO226">
            <v>4173.2849539413901</v>
          </cell>
          <cell r="CP226">
            <v>4216.1413280534525</v>
          </cell>
          <cell r="CQ226">
            <v>4271.5879511582925</v>
          </cell>
          <cell r="CR226">
            <v>4338.4714600944326</v>
          </cell>
          <cell r="CS226">
            <v>4433.4580132967367</v>
          </cell>
          <cell r="CT226">
            <v>4567.5150759985563</v>
          </cell>
          <cell r="CU226">
            <v>4598.2355857117145</v>
          </cell>
          <cell r="CV226">
            <v>4627.4963713111729</v>
          </cell>
          <cell r="CW226">
            <v>4692.3405909852636</v>
          </cell>
          <cell r="CX226">
            <v>4788.8011628060685</v>
          </cell>
          <cell r="CY226">
            <v>4750.5045704366548</v>
          </cell>
          <cell r="CZ226">
            <v>4777.2916941977282</v>
          </cell>
          <cell r="DA226">
            <v>4816.0914095916669</v>
          </cell>
          <cell r="DB226">
            <v>4897.1865916094193</v>
          </cell>
          <cell r="DC226">
            <v>4915.8243228883166</v>
          </cell>
          <cell r="DD226">
            <v>4894.6636059130578</v>
          </cell>
          <cell r="DE226">
            <v>4895.4238832240535</v>
          </cell>
          <cell r="DF226">
            <v>4902.8732194666673</v>
          </cell>
          <cell r="DG226">
            <v>4967.9046044333336</v>
          </cell>
          <cell r="DH226">
            <v>5030.9698666666673</v>
          </cell>
          <cell r="DI226">
            <v>5092.1018435666674</v>
          </cell>
          <cell r="DJ226">
            <v>5151.3333725333341</v>
          </cell>
          <cell r="DK226">
            <v>5208.6972909666674</v>
          </cell>
          <cell r="DL226">
            <v>5264.2264362666674</v>
          </cell>
          <cell r="DM226">
            <v>5317.9536458333341</v>
          </cell>
          <cell r="DN226">
            <v>5369.9117570666667</v>
          </cell>
          <cell r="DO226">
            <v>5420.133607366668</v>
          </cell>
          <cell r="DP226">
            <v>5468.6520341333344</v>
          </cell>
          <cell r="DQ226">
            <v>5515.4998747666677</v>
          </cell>
          <cell r="DR226">
            <v>5560.7099666666663</v>
          </cell>
          <cell r="DS226">
            <v>5604.3151472333338</v>
          </cell>
          <cell r="DT226">
            <v>5646.3482538666676</v>
          </cell>
          <cell r="DU226">
            <v>5686.8421239666677</v>
          </cell>
          <cell r="DV226">
            <v>5725.8295949333342</v>
          </cell>
          <cell r="DW226">
            <v>5763.3435041666671</v>
          </cell>
          <cell r="DX226">
            <v>5799.4166890666675</v>
          </cell>
          <cell r="DY226">
            <v>5834.0819870333335</v>
          </cell>
          <cell r="DZ226">
            <v>5867.3722354666679</v>
          </cell>
          <cell r="EA226">
            <v>5899.3202717666672</v>
          </cell>
          <cell r="EB226">
            <v>5929.9589333333342</v>
          </cell>
          <cell r="EC226">
            <v>5959.3210575666672</v>
          </cell>
          <cell r="ED226">
            <v>5987.4394818666669</v>
          </cell>
          <cell r="EE226">
            <v>6014.3470436333337</v>
          </cell>
          <cell r="EF226">
            <v>6040.0765802666674</v>
          </cell>
          <cell r="EG226">
            <v>6064.6609291666673</v>
          </cell>
          <cell r="EH226">
            <v>6088.1329277333343</v>
          </cell>
          <cell r="EI226">
            <v>6110.5254133666667</v>
          </cell>
          <cell r="EJ226">
            <v>6131.8712234666673</v>
          </cell>
          <cell r="EK226">
            <v>6152.2031954333333</v>
          </cell>
          <cell r="EL226">
            <v>6171.5541666666659</v>
          </cell>
          <cell r="EM226">
            <v>6189.9569745666668</v>
          </cell>
          <cell r="EN226">
            <v>6207.4444565333324</v>
          </cell>
          <cell r="EO226">
            <v>6224.0494499666675</v>
          </cell>
          <cell r="EP226">
            <v>6239.8047922666665</v>
          </cell>
          <cell r="EQ226">
            <v>6254.7433208333341</v>
          </cell>
          <cell r="ER226">
            <v>6268.8978730666668</v>
          </cell>
          <cell r="ES226">
            <v>6282.3012863666663</v>
          </cell>
          <cell r="ET226">
            <v>6294.9863981333328</v>
          </cell>
          <cell r="EU226">
            <v>6306.9860457666655</v>
          </cell>
          <cell r="EV226">
            <v>6318.3330666666661</v>
          </cell>
          <cell r="EW226">
            <v>6329.0602982333321</v>
          </cell>
          <cell r="EX226">
            <v>6339.2005778666671</v>
          </cell>
          <cell r="EY226">
            <v>6348.7867429666658</v>
          </cell>
          <cell r="EZ226">
            <v>6357.8516309333327</v>
          </cell>
          <cell r="FA226">
            <v>6366.4280791666652</v>
          </cell>
          <cell r="FB226">
            <v>6374.5489250666678</v>
          </cell>
          <cell r="FC226">
            <v>6382.2470060333326</v>
          </cell>
          <cell r="FD226">
            <v>6389.5551594666658</v>
          </cell>
          <cell r="FE226">
            <v>6396.5062227666649</v>
          </cell>
          <cell r="FF226">
            <v>6403.1330333333317</v>
          </cell>
          <cell r="FG226">
            <v>6409.4684285666663</v>
          </cell>
          <cell r="FH226">
            <v>6415.5452458666668</v>
          </cell>
          <cell r="FI226">
            <v>6421.3963226333335</v>
          </cell>
          <cell r="FJ226">
            <v>6427.0544962666654</v>
          </cell>
          <cell r="FK226">
            <v>6432.5526041666662</v>
          </cell>
          <cell r="FL226">
            <v>6437.9234837333324</v>
          </cell>
          <cell r="FM226">
            <v>6443.1999723666668</v>
          </cell>
          <cell r="FN226">
            <v>6448.4149074666666</v>
          </cell>
          <cell r="FO226">
            <v>6453.6011264333329</v>
          </cell>
          <cell r="FP226">
            <v>6458.7914666666657</v>
          </cell>
          <cell r="FQ226">
            <v>6464.0187655666668</v>
          </cell>
          <cell r="FR226">
            <v>6469.3158605333329</v>
          </cell>
          <cell r="FS226">
            <v>6474.7155889666656</v>
          </cell>
          <cell r="FT226">
            <v>6480.250788266665</v>
          </cell>
          <cell r="FU226">
            <v>6485.9542958333332</v>
          </cell>
          <cell r="FV226">
            <v>6491.8589490666673</v>
          </cell>
          <cell r="FW226">
            <v>6497.9975853666656</v>
          </cell>
          <cell r="FX226">
            <v>6504.4030421333327</v>
          </cell>
          <cell r="FY226">
            <v>6511.1081567666652</v>
          </cell>
          <cell r="FZ226">
            <v>6518.1457666666656</v>
          </cell>
          <cell r="GA226">
            <v>6525.5487092333342</v>
          </cell>
          <cell r="GB226">
            <v>6533.3498218666673</v>
          </cell>
          <cell r="GC226">
            <v>6541.5819419666668</v>
          </cell>
          <cell r="GD226">
            <v>6550.2779069333328</v>
          </cell>
          <cell r="GE226">
            <v>6559.4705541666635</v>
          </cell>
          <cell r="GF226">
            <v>6569.1927210666654</v>
          </cell>
          <cell r="GG226">
            <v>6579.4772450333321</v>
          </cell>
          <cell r="GH226">
            <v>6590.3569634666646</v>
          </cell>
          <cell r="GI226">
            <v>6601.8647137666658</v>
          </cell>
          <cell r="GJ226">
            <v>6614.0333333333301</v>
          </cell>
          <cell r="GK226">
            <v>6626.895659566665</v>
          </cell>
          <cell r="GL226">
            <v>6640.4845298666651</v>
          </cell>
          <cell r="GM226">
            <v>6654.8327816333322</v>
          </cell>
          <cell r="GN226">
            <v>6669.9732522666627</v>
          </cell>
          <cell r="GO226">
            <v>6685.9387791666641</v>
          </cell>
          <cell r="GP226">
            <v>6702.7621997333299</v>
          </cell>
          <cell r="GQ226">
            <v>6720.476351366663</v>
          </cell>
          <cell r="GR226">
            <v>6739.1140714666644</v>
          </cell>
          <cell r="GS226">
            <v>6758.7081974333296</v>
          </cell>
          <cell r="GT226">
            <v>6779.2915666666622</v>
          </cell>
        </row>
        <row r="227">
          <cell r="A227" t="str">
            <v>REFS</v>
          </cell>
          <cell r="B227">
            <v>0</v>
          </cell>
          <cell r="C227">
            <v>24.618774056446235</v>
          </cell>
          <cell r="D227">
            <v>26.511925903937808</v>
          </cell>
          <cell r="E227">
            <v>28.479700535016754</v>
          </cell>
          <cell r="F227">
            <v>30.52417456044666</v>
          </cell>
          <cell r="G227">
            <v>32.647450205037451</v>
          </cell>
          <cell r="H227">
            <v>34.85165341868769</v>
          </cell>
          <cell r="I227">
            <v>37.138931771420673</v>
          </cell>
          <cell r="J227">
            <v>39.511452116970503</v>
          </cell>
          <cell r="K227">
            <v>41.97139800851869</v>
          </cell>
          <cell r="L227">
            <v>44.520966849172453</v>
          </cell>
          <cell r="M227">
            <v>47.16236675870141</v>
          </cell>
          <cell r="N227">
            <v>49.897813136923133</v>
          </cell>
          <cell r="O227">
            <v>52.729524902925569</v>
          </cell>
          <cell r="P227">
            <v>55.659720388054126</v>
          </cell>
          <cell r="Q227">
            <v>58.690612859243899</v>
          </cell>
          <cell r="R227">
            <v>61.824405647870265</v>
          </cell>
          <cell r="S227">
            <v>65.063286857785343</v>
          </cell>
          <cell r="T227">
            <v>68.409423624628232</v>
          </cell>
          <cell r="U227">
            <v>71.864955896824824</v>
          </cell>
          <cell r="V227">
            <v>75.431989706912262</v>
          </cell>
          <cell r="W227">
            <v>79.112589899968697</v>
          </cell>
          <cell r="X227">
            <v>82.9087722839311</v>
          </cell>
          <cell r="Y227">
            <v>86.82249516450986</v>
          </cell>
          <cell r="Z227">
            <v>90.855650225185471</v>
          </cell>
          <cell r="AA227">
            <v>95.010052710444455</v>
          </cell>
          <cell r="AB227">
            <v>99.287430867940031</v>
          </cell>
          <cell r="AC227">
            <v>103.68941460265334</v>
          </cell>
          <cell r="AD227">
            <v>108.21752329337289</v>
          </cell>
          <cell r="AE227">
            <v>112.87315271889848</v>
          </cell>
          <cell r="AF227">
            <v>117.65756103829742</v>
          </cell>
          <cell r="AG227">
            <v>122.5718537662888</v>
          </cell>
          <cell r="AH227">
            <v>127.61696768138242</v>
          </cell>
          <cell r="AI227">
            <v>132.79365360079896</v>
          </cell>
          <cell r="AJ227">
            <v>138.10245795232072</v>
          </cell>
          <cell r="AK227">
            <v>143.54370306921015</v>
          </cell>
          <cell r="AL227">
            <v>149.11746613002509</v>
          </cell>
          <cell r="AM227">
            <v>155.63223485251586</v>
          </cell>
          <cell r="AN227">
            <v>163.10686429111414</v>
          </cell>
          <cell r="AO227">
            <v>171.56076812506191</v>
          </cell>
          <cell r="AP227">
            <v>181.01388864048232</v>
          </cell>
          <cell r="AQ227">
            <v>191.48666741588295</v>
          </cell>
          <cell r="AR227">
            <v>203.00001635253813</v>
          </cell>
          <cell r="AS227">
            <v>215.57528872338582</v>
          </cell>
          <cell r="AT227">
            <v>229.23424993959165</v>
          </cell>
          <cell r="AU227">
            <v>243.9990477539701</v>
          </cell>
          <cell r="AV227">
            <v>259.89218163585599</v>
          </cell>
          <cell r="AW227">
            <v>276.93647106356025</v>
          </cell>
          <cell r="AX227">
            <v>295.15502248878425</v>
          </cell>
          <cell r="AY227">
            <v>314.57119473270859</v>
          </cell>
          <cell r="AZ227">
            <v>335.20856257644283</v>
          </cell>
          <cell r="BA227">
            <v>357.09087830920635</v>
          </cell>
          <cell r="BB227">
            <v>380.24203099642614</v>
          </cell>
          <cell r="BC227">
            <v>404.68600322698956</v>
          </cell>
          <cell r="BD227">
            <v>430.44682509434659</v>
          </cell>
          <cell r="BE227">
            <v>457.54852516010027</v>
          </cell>
          <cell r="BF227">
            <v>486.01507814135658</v>
          </cell>
          <cell r="BG227">
            <v>515.87034905432768</v>
          </cell>
          <cell r="BH227">
            <v>547.13803353671517</v>
          </cell>
          <cell r="BI227">
            <v>579.84159406015522</v>
          </cell>
          <cell r="BJ227">
            <v>614.00419173152841</v>
          </cell>
          <cell r="BK227">
            <v>649.64861336836282</v>
          </cell>
          <cell r="BL227">
            <v>686.79719351857671</v>
          </cell>
          <cell r="BM227">
            <v>725.47173107883953</v>
          </cell>
          <cell r="BN227">
            <v>765.69340014841748</v>
          </cell>
          <cell r="BO227">
            <v>807.48265473684057</v>
          </cell>
          <cell r="BP227">
            <v>853.40116631578917</v>
          </cell>
          <cell r="BQ227">
            <v>890.95940421052455</v>
          </cell>
          <cell r="BR227">
            <v>926.72467368420894</v>
          </cell>
          <cell r="BS227">
            <v>963.46382315789219</v>
          </cell>
          <cell r="BT227">
            <v>1014.4971157894734</v>
          </cell>
          <cell r="BU227">
            <v>1065.5701286618116</v>
          </cell>
          <cell r="BV227">
            <v>1123.5546821052644</v>
          </cell>
          <cell r="BW227">
            <v>1172.6521410526311</v>
          </cell>
          <cell r="BX227">
            <v>1229.101863157895</v>
          </cell>
          <cell r="BY227">
            <v>1295.7748021052628</v>
          </cell>
          <cell r="BZ227">
            <v>1358.7057242105275</v>
          </cell>
          <cell r="CA227">
            <v>1420.2342652631578</v>
          </cell>
          <cell r="CB227">
            <v>1482.6647936842091</v>
          </cell>
          <cell r="CC227">
            <v>1519.2674631578966</v>
          </cell>
          <cell r="CD227">
            <v>1512.2906903580511</v>
          </cell>
          <cell r="CE227">
            <v>1515.1184243958314</v>
          </cell>
          <cell r="CF227">
            <v>1550.2539887846453</v>
          </cell>
          <cell r="CG227">
            <v>1575.8575054959656</v>
          </cell>
          <cell r="CH227">
            <v>1629.8117025603096</v>
          </cell>
          <cell r="CI227">
            <v>1685.8275789473689</v>
          </cell>
          <cell r="CJ227">
            <v>1718.6325263157914</v>
          </cell>
          <cell r="CK227">
            <v>1768.4534210526301</v>
          </cell>
          <cell r="CL227">
            <v>1794.0889999999995</v>
          </cell>
          <cell r="CM227">
            <v>1780.3090000000018</v>
          </cell>
          <cell r="CN227">
            <v>1765.7610000000029</v>
          </cell>
          <cell r="CO227">
            <v>1684.1320526315799</v>
          </cell>
          <cell r="CP227">
            <v>1571.5468947368424</v>
          </cell>
          <cell r="CQ227">
            <v>1454.4550000000017</v>
          </cell>
          <cell r="CR227">
            <v>1332.9046315789476</v>
          </cell>
          <cell r="CS227">
            <v>1285.2310526315812</v>
          </cell>
          <cell r="CT227">
            <v>1266.326607326318</v>
          </cell>
          <cell r="CU227">
            <v>1217.433497094735</v>
          </cell>
          <cell r="CV227">
            <v>1203.8159297684142</v>
          </cell>
          <cell r="CW227">
            <v>1190.8523426526267</v>
          </cell>
          <cell r="CX227">
            <v>1210.7318768000016</v>
          </cell>
          <cell r="CY227">
            <v>1217.1039519999983</v>
          </cell>
          <cell r="CZ227">
            <v>1235.5924895999945</v>
          </cell>
          <cell r="DA227">
            <v>1251.2098162167169</v>
          </cell>
          <cell r="DB227">
            <v>1277.3952166528879</v>
          </cell>
          <cell r="DC227">
            <v>1281.9746558670774</v>
          </cell>
          <cell r="DD227">
            <v>1324.4554080951139</v>
          </cell>
          <cell r="DE227">
            <v>1329.9937946767559</v>
          </cell>
          <cell r="DF227">
            <v>1198.5920387199999</v>
          </cell>
          <cell r="DG227">
            <v>1214.9754762866667</v>
          </cell>
          <cell r="DH227">
            <v>1234.1218666666666</v>
          </cell>
          <cell r="DI227">
            <v>1255.8864048200001</v>
          </cell>
          <cell r="DJ227">
            <v>1280.1269869866667</v>
          </cell>
          <cell r="DK227">
            <v>1306.7042106866672</v>
          </cell>
          <cell r="DL227">
            <v>1335.4813747200003</v>
          </cell>
          <cell r="DM227">
            <v>1366.3244791666668</v>
          </cell>
          <cell r="DN227">
            <v>1399.1022253866674</v>
          </cell>
          <cell r="DO227">
            <v>1433.6860160200001</v>
          </cell>
          <cell r="DP227">
            <v>1469.9499549866671</v>
          </cell>
          <cell r="DQ227">
            <v>1507.770847486667</v>
          </cell>
          <cell r="DR227">
            <v>1547.0282000000007</v>
          </cell>
          <cell r="DS227">
            <v>1587.6042202866672</v>
          </cell>
          <cell r="DT227">
            <v>1629.3838173866673</v>
          </cell>
          <cell r="DU227">
            <v>1672.2546016200006</v>
          </cell>
          <cell r="DV227">
            <v>1716.1068845866678</v>
          </cell>
          <cell r="DW227">
            <v>1760.8336791666673</v>
          </cell>
          <cell r="DX227">
            <v>1806.3306995200007</v>
          </cell>
          <cell r="DY227">
            <v>1852.4963610866671</v>
          </cell>
          <cell r="DZ227">
            <v>1899.2317805866678</v>
          </cell>
          <cell r="EA227">
            <v>1946.4407760200011</v>
          </cell>
          <cell r="EB227">
            <v>1994.0298666666674</v>
          </cell>
          <cell r="EC227">
            <v>2041.9082730866678</v>
          </cell>
          <cell r="ED227">
            <v>2089.9879171200005</v>
          </cell>
          <cell r="EE227">
            <v>2138.1834218866666</v>
          </cell>
          <cell r="EF227">
            <v>2186.4121117866666</v>
          </cell>
          <cell r="EG227">
            <v>2234.5940125000002</v>
          </cell>
          <cell r="EH227">
            <v>2282.6518509866664</v>
          </cell>
          <cell r="EI227">
            <v>2330.5110554866665</v>
          </cell>
          <cell r="EJ227">
            <v>2378.0997555199997</v>
          </cell>
          <cell r="EK227">
            <v>2425.3487818866661</v>
          </cell>
          <cell r="EL227">
            <v>2472.1916666666657</v>
          </cell>
          <cell r="EM227">
            <v>2518.5646432199992</v>
          </cell>
          <cell r="EN227">
            <v>2564.4066461866651</v>
          </cell>
          <cell r="EO227">
            <v>2609.6593114866655</v>
          </cell>
          <cell r="EP227">
            <v>2654.2669763199988</v>
          </cell>
          <cell r="EQ227">
            <v>2698.1766791666646</v>
          </cell>
          <cell r="ER227">
            <v>2741.3381597866646</v>
          </cell>
          <cell r="ES227">
            <v>2783.7038592199974</v>
          </cell>
          <cell r="ET227">
            <v>2825.2289197866653</v>
          </cell>
          <cell r="EU227">
            <v>2865.8711850866653</v>
          </cell>
          <cell r="EV227">
            <v>2905.5911999999971</v>
          </cell>
          <cell r="EW227">
            <v>2944.3522106866644</v>
          </cell>
          <cell r="EX227">
            <v>2982.120164586664</v>
          </cell>
          <cell r="EY227">
            <v>3018.8637104199984</v>
          </cell>
          <cell r="EZ227">
            <v>3054.5541981866645</v>
          </cell>
          <cell r="FA227">
            <v>3089.1656791666646</v>
          </cell>
          <cell r="FB227">
            <v>3122.6749059199956</v>
          </cell>
          <cell r="FC227">
            <v>3155.0613322866643</v>
          </cell>
          <cell r="FD227">
            <v>3186.3071133866638</v>
          </cell>
          <cell r="FE227">
            <v>3216.3971056199985</v>
          </cell>
          <cell r="FF227">
            <v>3245.3188666666633</v>
          </cell>
          <cell r="FG227">
            <v>3273.0626554866644</v>
          </cell>
          <cell r="FH227">
            <v>3299.6214323199979</v>
          </cell>
          <cell r="FI227">
            <v>3324.9908586866641</v>
          </cell>
          <cell r="FJ227">
            <v>3349.1692973866643</v>
          </cell>
          <cell r="FK227">
            <v>3372.157812499996</v>
          </cell>
          <cell r="FL227">
            <v>3393.9601693866625</v>
          </cell>
          <cell r="FM227">
            <v>3414.5828346866624</v>
          </cell>
          <cell r="FN227">
            <v>3434.0349763199979</v>
          </cell>
          <cell r="FO227">
            <v>3452.3284634866632</v>
          </cell>
          <cell r="FP227">
            <v>3469.477866666663</v>
          </cell>
          <cell r="FQ227">
            <v>3485.5004576199976</v>
          </cell>
          <cell r="FR227">
            <v>3500.416209386663</v>
          </cell>
          <cell r="FS227">
            <v>3514.2477962866633</v>
          </cell>
          <cell r="FT227">
            <v>3527.0205939200009</v>
          </cell>
          <cell r="FU227">
            <v>3538.7626791666648</v>
          </cell>
          <cell r="FV227">
            <v>3549.5048301866632</v>
          </cell>
          <cell r="FW227">
            <v>3559.2805264199978</v>
          </cell>
          <cell r="FX227">
            <v>3568.1259485866631</v>
          </cell>
          <cell r="FY227">
            <v>3576.0799786866651</v>
          </cell>
          <cell r="FZ227">
            <v>3583.1841999999961</v>
          </cell>
          <cell r="GA227">
            <v>3589.482897086662</v>
          </cell>
          <cell r="GB227">
            <v>3595.0230557866671</v>
          </cell>
          <cell r="GC227">
            <v>3599.8543632199976</v>
          </cell>
          <cell r="GD227">
            <v>3604.0292077866638</v>
          </cell>
          <cell r="GE227">
            <v>3607.6026791666677</v>
          </cell>
          <cell r="GF227">
            <v>3610.6325683199971</v>
          </cell>
          <cell r="GG227">
            <v>3613.1793674866617</v>
          </cell>
          <cell r="GH227">
            <v>3615.3062701866638</v>
          </cell>
          <cell r="GI227">
            <v>3617.0791712199966</v>
          </cell>
          <cell r="GJ227">
            <v>3618.5666666666643</v>
          </cell>
          <cell r="GK227">
            <v>3619.840053886664</v>
          </cell>
          <cell r="GL227">
            <v>3620.9733315199996</v>
          </cell>
          <cell r="GM227">
            <v>3622.0431994866608</v>
          </cell>
          <cell r="GN227">
            <v>3623.129058986669</v>
          </cell>
          <cell r="GO227">
            <v>3624.3130125000007</v>
          </cell>
          <cell r="GP227">
            <v>3625.67986378666</v>
          </cell>
          <cell r="GQ227">
            <v>3627.3171178866646</v>
          </cell>
          <cell r="GR227">
            <v>3629.3149811199946</v>
          </cell>
          <cell r="GS227">
            <v>3631.7663610866662</v>
          </cell>
          <cell r="GT227">
            <v>3634.7668666666632</v>
          </cell>
        </row>
        <row r="228">
          <cell r="A228" t="str">
            <v>ASIA</v>
          </cell>
          <cell r="B228">
            <v>0</v>
          </cell>
          <cell r="C228">
            <v>9.3642442731610469</v>
          </cell>
          <cell r="D228">
            <v>9.8867812306488982</v>
          </cell>
          <cell r="E228">
            <v>10.438476427069418</v>
          </cell>
          <cell r="F228">
            <v>11.02095692991605</v>
          </cell>
          <cell r="G228">
            <v>11.635940599155491</v>
          </cell>
          <cell r="H228">
            <v>12.285241153565275</v>
          </cell>
          <cell r="I228">
            <v>12.97077351977955</v>
          </cell>
          <cell r="J228">
            <v>13.694559479818556</v>
          </cell>
          <cell r="K228">
            <v>14.458733633757541</v>
          </cell>
          <cell r="L228">
            <v>15.265549695120344</v>
          </cell>
          <cell r="M228">
            <v>16.117387137564069</v>
          </cell>
          <cell r="N228">
            <v>17.016758212457404</v>
          </cell>
          <cell r="O228">
            <v>17.96631535804886</v>
          </cell>
          <cell r="P228">
            <v>18.968859022076227</v>
          </cell>
          <cell r="Q228">
            <v>20.027345920887747</v>
          </cell>
          <cell r="R228">
            <v>21.144897759432951</v>
          </cell>
          <cell r="S228">
            <v>22.324810437840263</v>
          </cell>
          <cell r="T228">
            <v>23.570563771733617</v>
          </cell>
          <cell r="U228">
            <v>24.885831754955241</v>
          </cell>
          <cell r="V228">
            <v>26.274493394961702</v>
          </cell>
          <cell r="W228">
            <v>27.740644152849121</v>
          </cell>
          <cell r="X228">
            <v>29.288608021746555</v>
          </cell>
          <cell r="Y228">
            <v>30.92295027919938</v>
          </cell>
          <cell r="Z228">
            <v>32.648490951152233</v>
          </cell>
          <cell r="AA228">
            <v>34.470319027239569</v>
          </cell>
          <cell r="AB228">
            <v>36.393807469307859</v>
          </cell>
          <cell r="AC228">
            <v>38.424629057432803</v>
          </cell>
          <cell r="AD228">
            <v>40.568773120164792</v>
          </cell>
          <cell r="AE228">
            <v>42.832563198343735</v>
          </cell>
          <cell r="AF228">
            <v>45.22267569457761</v>
          </cell>
          <cell r="AG228">
            <v>47.746159563386136</v>
          </cell>
          <cell r="AH228">
            <v>50.410457100079874</v>
          </cell>
          <cell r="AI228">
            <v>53.223425889685764</v>
          </cell>
          <cell r="AJ228">
            <v>56.193361980651126</v>
          </cell>
          <cell r="AK228">
            <v>59.32902435167032</v>
          </cell>
          <cell r="AL228">
            <v>62.639660743792064</v>
          </cell>
          <cell r="AM228">
            <v>66.135034933991761</v>
          </cell>
          <cell r="AN228">
            <v>69.825455530644504</v>
          </cell>
          <cell r="AO228">
            <v>73.721806375822737</v>
          </cell>
          <cell r="AP228">
            <v>77.835578644081522</v>
          </cell>
          <cell r="AQ228">
            <v>82.178904732397612</v>
          </cell>
          <cell r="AR228">
            <v>86.764594041210955</v>
          </cell>
          <cell r="AS228">
            <v>91.606170752094741</v>
          </cell>
          <cell r="AT228">
            <v>96.717913713468164</v>
          </cell>
          <cell r="AU228">
            <v>102.11489855198393</v>
          </cell>
          <cell r="AV228">
            <v>107.8130421337855</v>
          </cell>
          <cell r="AW228">
            <v>113.82914950675989</v>
          </cell>
          <cell r="AX228">
            <v>120.18096346222967</v>
          </cell>
          <cell r="AY228">
            <v>126.88721686225055</v>
          </cell>
          <cell r="AZ228">
            <v>133.96768788684076</v>
          </cell>
          <cell r="BA228">
            <v>141.44325836407714</v>
          </cell>
          <cell r="BB228">
            <v>149.33597535508574</v>
          </cell>
          <cell r="BC228">
            <v>157.66911617555544</v>
          </cell>
          <cell r="BD228">
            <v>166.46725704553535</v>
          </cell>
          <cell r="BE228">
            <v>175.7563455699806</v>
          </cell>
          <cell r="BF228">
            <v>185.56377726380583</v>
          </cell>
          <cell r="BG228">
            <v>195.91847634713625</v>
          </cell>
          <cell r="BH228">
            <v>206.8509810490379</v>
          </cell>
          <cell r="BI228">
            <v>218.39353367130684</v>
          </cell>
          <cell r="BJ228">
            <v>230.58017567793439</v>
          </cell>
          <cell r="BK228">
            <v>243.44684809068752</v>
          </cell>
          <cell r="BL228">
            <v>257.03149748689282</v>
          </cell>
          <cell r="BM228">
            <v>271.37418791203379</v>
          </cell>
          <cell r="BN228">
            <v>286.51721903721648</v>
          </cell>
          <cell r="BO228">
            <v>302.50525090997422</v>
          </cell>
          <cell r="BP228">
            <v>329.37975876530237</v>
          </cell>
          <cell r="BQ228">
            <v>284.36220188180999</v>
          </cell>
          <cell r="BR228">
            <v>339.84062999086854</v>
          </cell>
          <cell r="BS228">
            <v>370.62544147165022</v>
          </cell>
          <cell r="BT228">
            <v>405.83951211927263</v>
          </cell>
          <cell r="BU228">
            <v>441.83438274321583</v>
          </cell>
          <cell r="BV228">
            <v>464.44862346583324</v>
          </cell>
          <cell r="BW228">
            <v>500.28629669356019</v>
          </cell>
          <cell r="BX228">
            <v>528.69561211787504</v>
          </cell>
          <cell r="BY228">
            <v>562.83639534407257</v>
          </cell>
          <cell r="BZ228">
            <v>600.03230752621914</v>
          </cell>
          <cell r="CA228">
            <v>641.39837029982323</v>
          </cell>
          <cell r="CB228">
            <v>689.05168483593491</v>
          </cell>
          <cell r="CC228">
            <v>743.93847025542425</v>
          </cell>
          <cell r="CD228">
            <v>732.75300752410635</v>
          </cell>
          <cell r="CE228">
            <v>745.30078315926107</v>
          </cell>
          <cell r="CF228">
            <v>770.1331242598435</v>
          </cell>
          <cell r="CG228">
            <v>812.70781378744448</v>
          </cell>
          <cell r="CH228">
            <v>875.93270804906638</v>
          </cell>
          <cell r="CI228">
            <v>937.26507548586642</v>
          </cell>
          <cell r="CJ228">
            <v>999.84342717988875</v>
          </cell>
          <cell r="CK228">
            <v>1065.698876615593</v>
          </cell>
          <cell r="CL228">
            <v>1147.6678961482371</v>
          </cell>
          <cell r="CM228">
            <v>1216.5993397431969</v>
          </cell>
          <cell r="CN228">
            <v>1257.2824766885115</v>
          </cell>
          <cell r="CO228">
            <v>1327.1172920606441</v>
          </cell>
          <cell r="CP228">
            <v>1397.3212686471124</v>
          </cell>
          <cell r="CQ228">
            <v>1491.0263649513422</v>
          </cell>
          <cell r="CR228">
            <v>1579.1408211105079</v>
          </cell>
          <cell r="CS228">
            <v>1697.9723339867458</v>
          </cell>
          <cell r="CT228">
            <v>1798.1137417169987</v>
          </cell>
          <cell r="CU228">
            <v>1836.6789544988312</v>
          </cell>
          <cell r="CV228">
            <v>1793.1323082994693</v>
          </cell>
          <cell r="CW228">
            <v>1857.6067258920905</v>
          </cell>
          <cell r="CX228">
            <v>1944.2051506005075</v>
          </cell>
          <cell r="CY228">
            <v>2007.899201810661</v>
          </cell>
          <cell r="CZ228">
            <v>2106.1739966371974</v>
          </cell>
          <cell r="DA228">
            <v>2309.5429702592328</v>
          </cell>
          <cell r="DB228">
            <v>2579.3188748191033</v>
          </cell>
          <cell r="DC228">
            <v>2755.9917932489689</v>
          </cell>
          <cell r="DD228">
            <v>2956.8661482817311</v>
          </cell>
          <cell r="DE228">
            <v>3145.1681827536813</v>
          </cell>
          <cell r="DF228">
            <v>3037.9784261852005</v>
          </cell>
          <cell r="DG228">
            <v>3136.9970778463953</v>
          </cell>
          <cell r="DH228">
            <v>3238.2354233443184</v>
          </cell>
          <cell r="DI228">
            <v>3341.6774640487042</v>
          </cell>
          <cell r="DJ228">
            <v>3447.3025887083654</v>
          </cell>
          <cell r="DK228">
            <v>3555.0854437658804</v>
          </cell>
          <cell r="DL228">
            <v>3664.9958200999731</v>
          </cell>
          <cell r="DM228">
            <v>3776.9985578439469</v>
          </cell>
          <cell r="DN228">
            <v>3891.0534708625878</v>
          </cell>
          <cell r="DO228">
            <v>4007.115292381573</v>
          </cell>
          <cell r="DP228">
            <v>4125.1336431526979</v>
          </cell>
          <cell r="DQ228">
            <v>4245.0530234052685</v>
          </cell>
          <cell r="DR228">
            <v>4366.8128296794448</v>
          </cell>
          <cell r="DS228">
            <v>4490.3473974624285</v>
          </cell>
          <cell r="DT228">
            <v>4615.5860703543613</v>
          </cell>
          <cell r="DU228">
            <v>4742.4532962798139</v>
          </cell>
          <cell r="DV228">
            <v>4870.8687510348682</v>
          </cell>
          <cell r="DW228">
            <v>5000.7474892217106</v>
          </cell>
          <cell r="DX228">
            <v>5132.0001223753206</v>
          </cell>
          <cell r="DY228">
            <v>5264.5330238333036</v>
          </cell>
          <cell r="DZ228">
            <v>5398.2485596437027</v>
          </cell>
          <cell r="EA228">
            <v>5533.0453445500789</v>
          </cell>
          <cell r="EB228">
            <v>5668.8185218419421</v>
          </cell>
          <cell r="EC228">
            <v>5805.4600656152797</v>
          </cell>
          <cell r="ED228">
            <v>5942.8591037559354</v>
          </cell>
          <cell r="EE228">
            <v>6080.902259741375</v>
          </cell>
          <cell r="EF228">
            <v>6219.4740111570418</v>
          </cell>
          <cell r="EG228">
            <v>6358.4570626450359</v>
          </cell>
          <cell r="EH228">
            <v>6497.7327308477861</v>
          </cell>
          <cell r="EI228">
            <v>6637.1813387801476</v>
          </cell>
          <cell r="EJ228">
            <v>6776.6826169616188</v>
          </cell>
          <cell r="EK228">
            <v>6916.1161085678041</v>
          </cell>
          <cell r="EL228">
            <v>7055.3615758177993</v>
          </cell>
          <cell r="EM228">
            <v>7194.2994048023857</v>
          </cell>
          <cell r="EN228">
            <v>7332.8110059769688</v>
          </cell>
          <cell r="EO228">
            <v>7470.7792075927982</v>
          </cell>
          <cell r="EP228">
            <v>7608.0886394191475</v>
          </cell>
          <cell r="EQ228">
            <v>7744.6261042169126</v>
          </cell>
          <cell r="ER228">
            <v>7880.2809345585401</v>
          </cell>
          <cell r="ES228">
            <v>8014.9453327485126</v>
          </cell>
          <cell r="ET228">
            <v>8148.5146917802986</v>
          </cell>
          <cell r="EU228">
            <v>8280.8878954670672</v>
          </cell>
          <cell r="EV228">
            <v>8411.9675961016092</v>
          </cell>
          <cell r="EW228">
            <v>8541.6604682325869</v>
          </cell>
          <cell r="EX228">
            <v>8669.8774373862452</v>
          </cell>
          <cell r="EY228">
            <v>8796.5338828113872</v>
          </cell>
          <cell r="EZ228">
            <v>8921.5498135777052</v>
          </cell>
          <cell r="FA228">
            <v>9044.8500176094967</v>
          </cell>
          <cell r="FB228">
            <v>9166.3641834855553</v>
          </cell>
          <cell r="FC228">
            <v>9286.0269950780948</v>
          </cell>
          <cell r="FD228">
            <v>9403.778199336055</v>
          </cell>
          <cell r="FE228">
            <v>9519.5626477382775</v>
          </cell>
          <cell r="FF228">
            <v>9633.3303121475892</v>
          </cell>
          <cell r="FG228">
            <v>9745.036275985236</v>
          </cell>
          <cell r="FH228">
            <v>9854.6407018152022</v>
          </cell>
          <cell r="FI228">
            <v>9962.1087765779012</v>
          </cell>
          <cell r="FJ228">
            <v>10067.410635841807</v>
          </cell>
          <cell r="FK228">
            <v>10170.521268549111</v>
          </cell>
          <cell r="FL228">
            <v>10271.420403817354</v>
          </cell>
          <cell r="FM228">
            <v>10370.092381423137</v>
          </cell>
          <cell r="FN228">
            <v>10466.526007637227</v>
          </cell>
          <cell r="FO228">
            <v>10560.71439810319</v>
          </cell>
          <cell r="FP228">
            <v>10652.654809455313</v>
          </cell>
          <cell r="FQ228">
            <v>10742.348461357242</v>
          </cell>
          <cell r="FR228">
            <v>10829.80035061206</v>
          </cell>
          <cell r="FS228">
            <v>10915.019058948865</v>
          </cell>
          <cell r="FT228">
            <v>10998.016556032251</v>
          </cell>
          <cell r="FU228">
            <v>11078.807999171151</v>
          </cell>
          <cell r="FV228">
            <v>11157.411531123891</v>
          </cell>
          <cell r="FW228">
            <v>11233.848077309216</v>
          </cell>
          <cell r="FX228">
            <v>11308.141143639876</v>
          </cell>
          <cell r="FY228">
            <v>11380.316616097849</v>
          </cell>
          <cell r="FZ228">
            <v>11450.402563070313</v>
          </cell>
          <cell r="GA228">
            <v>11518.42904136397</v>
          </cell>
          <cell r="GB228">
            <v>11584.427906714207</v>
          </cell>
          <cell r="GC228">
            <v>11648.432629505542</v>
          </cell>
          <cell r="GD228">
            <v>11710.478116322258</v>
          </cell>
          <cell r="GE228">
            <v>11770.600537853818</v>
          </cell>
          <cell r="GF228">
            <v>11828.837163589247</v>
          </cell>
          <cell r="GG228">
            <v>11885.226203649107</v>
          </cell>
          <cell r="GH228">
            <v>11939.806658023044</v>
          </cell>
          <cell r="GI228">
            <v>11992.618173405916</v>
          </cell>
          <cell r="GJ228">
            <v>12043.700907756027</v>
          </cell>
          <cell r="GK228">
            <v>12093.095402635663</v>
          </cell>
          <cell r="GL228">
            <v>12140.842463336463</v>
          </cell>
          <cell r="GM228">
            <v>12186.983046740415</v>
          </cell>
          <cell r="GN228">
            <v>12231.558156821411</v>
          </cell>
          <cell r="GO228">
            <v>12274.608747651779</v>
          </cell>
          <cell r="GP228">
            <v>12316.175633743289</v>
          </cell>
          <cell r="GQ228">
            <v>12356.299407522116</v>
          </cell>
          <cell r="GR228">
            <v>12395.02036371213</v>
          </cell>
          <cell r="GS228">
            <v>12432.378430380288</v>
          </cell>
          <cell r="GT228">
            <v>12468.41310638126</v>
          </cell>
        </row>
        <row r="229">
          <cell r="A229" t="str">
            <v>ALM</v>
          </cell>
          <cell r="B229">
            <v>0</v>
          </cell>
          <cell r="C229">
            <v>15.051468670610324</v>
          </cell>
          <cell r="D229">
            <v>15.737959119149343</v>
          </cell>
          <cell r="E229">
            <v>16.455760076067882</v>
          </cell>
          <cell r="F229">
            <v>17.20629959901347</v>
          </cell>
          <cell r="G229">
            <v>17.99107087867521</v>
          </cell>
          <cell r="H229">
            <v>18.811635209471383</v>
          </cell>
          <cell r="I229">
            <v>19.669625095728687</v>
          </cell>
          <cell r="J229">
            <v>20.566747499532855</v>
          </cell>
          <cell r="K229">
            <v>21.504787236712239</v>
          </cell>
          <cell r="L229">
            <v>22.485610527710602</v>
          </cell>
          <cell r="M229">
            <v>23.511168710413557</v>
          </cell>
          <cell r="N229">
            <v>24.583502122315338</v>
          </cell>
          <cell r="O229">
            <v>25.704744159749275</v>
          </cell>
          <cell r="P229">
            <v>26.877125522257959</v>
          </cell>
          <cell r="Q229">
            <v>28.10297865054714</v>
          </cell>
          <cell r="R229">
            <v>29.384742366852581</v>
          </cell>
          <cell r="S229">
            <v>30.72496672695193</v>
          </cell>
          <cell r="T229">
            <v>32.126318093474509</v>
          </cell>
          <cell r="U229">
            <v>33.591584440602496</v>
          </cell>
          <cell r="V229">
            <v>35.123680900716934</v>
          </cell>
          <cell r="W229">
            <v>36.725655564023775</v>
          </cell>
          <cell r="X229">
            <v>38.400695542698088</v>
          </cell>
          <cell r="Y229">
            <v>40.152133311611045</v>
          </cell>
          <cell r="Z229">
            <v>41.983453338254563</v>
          </cell>
          <cell r="AA229">
            <v>43.898299015053659</v>
          </cell>
          <cell r="AB229">
            <v>45.900479907858333</v>
          </cell>
          <cell r="AC229">
            <v>47.993979335035775</v>
          </cell>
          <cell r="AD229">
            <v>50.182962292241434</v>
          </cell>
          <cell r="AE229">
            <v>52.471783738635239</v>
          </cell>
          <cell r="AF229">
            <v>54.864997261028151</v>
          </cell>
          <cell r="AG229">
            <v>57.36736413319651</v>
          </cell>
          <cell r="AH229">
            <v>59.983862788387349</v>
          </cell>
          <cell r="AI229">
            <v>62.719698723860418</v>
          </cell>
          <cell r="AJ229">
            <v>65.580314857171558</v>
          </cell>
          <cell r="AK229">
            <v>68.571402354801378</v>
          </cell>
          <cell r="AL229">
            <v>71.698911954672752</v>
          </cell>
          <cell r="AM229">
            <v>74.969065805082806</v>
          </cell>
          <cell r="AN229">
            <v>78.388369843603272</v>
          </cell>
          <cell r="AO229">
            <v>81.963626740576586</v>
          </cell>
          <cell r="AP229">
            <v>85.701949432958827</v>
          </cell>
          <cell r="AQ229">
            <v>89.610775275434847</v>
          </cell>
          <cell r="AR229">
            <v>93.697880836959271</v>
          </cell>
          <cell r="AS229">
            <v>97.971397372160709</v>
          </cell>
          <cell r="AT229">
            <v>102.43982699838946</v>
          </cell>
          <cell r="AU229">
            <v>107.11205961059288</v>
          </cell>
          <cell r="AV229">
            <v>111.99739056767031</v>
          </cell>
          <cell r="AW229">
            <v>117.10553918549431</v>
          </cell>
          <cell r="AX229">
            <v>122.44666807338996</v>
          </cell>
          <cell r="AY229">
            <v>128.03140335254201</v>
          </cell>
          <cell r="AZ229">
            <v>133.87085579655405</v>
          </cell>
          <cell r="BA229">
            <v>139.97664293621872</v>
          </cell>
          <cell r="BB229">
            <v>146.36091217247622</v>
          </cell>
          <cell r="BC229">
            <v>153.03636494354382</v>
          </cell>
          <cell r="BD229">
            <v>160.01628199429723</v>
          </cell>
          <cell r="BE229">
            <v>167.31454979817642</v>
          </cell>
          <cell r="BF229">
            <v>174.94568818418196</v>
          </cell>
          <cell r="BG229">
            <v>182.92487922392624</v>
          </cell>
          <cell r="BH229">
            <v>191.26799743620938</v>
          </cell>
          <cell r="BI229">
            <v>199.99164136921161</v>
          </cell>
          <cell r="BJ229">
            <v>209.11316662313467</v>
          </cell>
          <cell r="BK229">
            <v>218.65072037899074</v>
          </cell>
          <cell r="BL229">
            <v>228.62327750223298</v>
          </cell>
          <cell r="BM229">
            <v>239.05067829305585</v>
          </cell>
          <cell r="BN229">
            <v>249.95366795846917</v>
          </cell>
          <cell r="BO229">
            <v>261.35393788467456</v>
          </cell>
          <cell r="BP229">
            <v>276.14461956498593</v>
          </cell>
          <cell r="BQ229">
            <v>286.09660428032294</v>
          </cell>
          <cell r="BR229">
            <v>303.33383695171801</v>
          </cell>
          <cell r="BS229">
            <v>320.5891043929459</v>
          </cell>
          <cell r="BT229">
            <v>338.51552638203117</v>
          </cell>
          <cell r="BU229">
            <v>357.51722068809858</v>
          </cell>
          <cell r="BV229">
            <v>383.4442660198186</v>
          </cell>
          <cell r="BW229">
            <v>418.01813598305137</v>
          </cell>
          <cell r="BX229">
            <v>441.66335487148319</v>
          </cell>
          <cell r="BY229">
            <v>452.98379029558981</v>
          </cell>
          <cell r="BZ229">
            <v>492.07816555360745</v>
          </cell>
          <cell r="CA229">
            <v>524.07867910096536</v>
          </cell>
          <cell r="CB229">
            <v>552.86231895800302</v>
          </cell>
          <cell r="CC229">
            <v>609.62519758042299</v>
          </cell>
          <cell r="CD229">
            <v>633.44896180939622</v>
          </cell>
          <cell r="CE229">
            <v>664.99836060329824</v>
          </cell>
          <cell r="CF229">
            <v>700.91844290057065</v>
          </cell>
          <cell r="CG229">
            <v>722.85795677872318</v>
          </cell>
          <cell r="CH229">
            <v>766.0179361741192</v>
          </cell>
          <cell r="CI229">
            <v>792.14624353961085</v>
          </cell>
          <cell r="CJ229">
            <v>830.10251339604326</v>
          </cell>
          <cell r="CK229">
            <v>863.71517592363284</v>
          </cell>
          <cell r="CL229">
            <v>903.12016100554104</v>
          </cell>
          <cell r="CM229">
            <v>928.42346634438786</v>
          </cell>
          <cell r="CN229">
            <v>959.00992535976479</v>
          </cell>
          <cell r="CO229">
            <v>979.94784643890796</v>
          </cell>
          <cell r="CP229">
            <v>1012.9550487302442</v>
          </cell>
          <cell r="CQ229">
            <v>1049.2440012485408</v>
          </cell>
          <cell r="CR229">
            <v>1102.1280440840626</v>
          </cell>
          <cell r="CS229">
            <v>1148.2331072993522</v>
          </cell>
          <cell r="CT229">
            <v>1205.8447527460562</v>
          </cell>
          <cell r="CU229">
            <v>1254.9588374146313</v>
          </cell>
          <cell r="CV229">
            <v>1295.3924817430843</v>
          </cell>
          <cell r="CW229">
            <v>1312.0171973860729</v>
          </cell>
          <cell r="CX229">
            <v>1349.5121813497315</v>
          </cell>
          <cell r="CY229">
            <v>1366.1502110303466</v>
          </cell>
          <cell r="CZ229">
            <v>1405.0933597148544</v>
          </cell>
          <cell r="DA229">
            <v>1452.0485174442135</v>
          </cell>
          <cell r="DB229">
            <v>1535.5171880261387</v>
          </cell>
          <cell r="DC229">
            <v>1603.7597441882874</v>
          </cell>
          <cell r="DD229">
            <v>1666.980544791149</v>
          </cell>
          <cell r="DE229">
            <v>1728.7499765361417</v>
          </cell>
          <cell r="DF229">
            <v>1929.5689002754214</v>
          </cell>
          <cell r="DG229">
            <v>2011.2617641980421</v>
          </cell>
          <cell r="DH229">
            <v>2094.621932440059</v>
          </cell>
          <cell r="DI229">
            <v>2179.6325370186728</v>
          </cell>
          <cell r="DJ229">
            <v>2266.2753760671717</v>
          </cell>
          <cell r="DK229">
            <v>2354.5308000233558</v>
          </cell>
          <cell r="DL229">
            <v>2444.377596298245</v>
          </cell>
          <cell r="DM229">
            <v>2535.7928730306685</v>
          </cell>
          <cell r="DN229">
            <v>2628.7519425978949</v>
          </cell>
          <cell r="DO229">
            <v>2723.228205616339</v>
          </cell>
          <cell r="DP229">
            <v>2819.1930362284438</v>
          </cell>
          <cell r="DQ229">
            <v>2916.6156695311124</v>
          </cell>
          <cell r="DR229">
            <v>3015.4630920562472</v>
          </cell>
          <cell r="DS229">
            <v>3115.6999362638471</v>
          </cell>
          <cell r="DT229">
            <v>3217.288380051315</v>
          </cell>
          <cell r="DU229">
            <v>3320.1880523178847</v>
          </cell>
          <cell r="DV229">
            <v>3424.3559456488474</v>
          </cell>
          <cell r="DW229">
            <v>3529.7463371993776</v>
          </cell>
          <cell r="DX229">
            <v>3636.3107188607719</v>
          </cell>
          <cell r="DY229">
            <v>3743.9977377817377</v>
          </cell>
          <cell r="DZ229">
            <v>3852.7531482928175</v>
          </cell>
          <cell r="EA229">
            <v>3962.5197762423536</v>
          </cell>
          <cell r="EB229">
            <v>4073.2374966967313</v>
          </cell>
          <cell r="EC229">
            <v>4184.8432258857283</v>
          </cell>
          <cell r="ED229">
            <v>4297.2709281853276</v>
          </cell>
          <cell r="EE229">
            <v>4410.4516388257052</v>
          </cell>
          <cell r="EF229">
            <v>4524.3135028915403</v>
          </cell>
          <cell r="EG229">
            <v>4638.7818310465072</v>
          </cell>
          <cell r="EH229">
            <v>4753.7791722647853</v>
          </cell>
          <cell r="EI229">
            <v>4869.2254036914755</v>
          </cell>
          <cell r="EJ229">
            <v>4985.0378375829232</v>
          </cell>
          <cell r="EK229">
            <v>5101.1313450992811</v>
          </cell>
          <cell r="EL229">
            <v>5217.418496538181</v>
          </cell>
          <cell r="EM229">
            <v>5333.8097174125578</v>
          </cell>
          <cell r="EN229">
            <v>5450.2134595910111</v>
          </cell>
          <cell r="EO229">
            <v>5566.5363865385016</v>
          </cell>
          <cell r="EP229">
            <v>5682.6835715219931</v>
          </cell>
          <cell r="EQ229">
            <v>5798.5587074832583</v>
          </cell>
          <cell r="ER229">
            <v>5914.064327132266</v>
          </cell>
          <cell r="ES229">
            <v>6029.1020316826134</v>
          </cell>
          <cell r="ET229">
            <v>6143.57272653771</v>
          </cell>
          <cell r="EU229">
            <v>6257.3768621453492</v>
          </cell>
          <cell r="EV229">
            <v>6370.4146781706304</v>
          </cell>
          <cell r="EW229">
            <v>6482.5864490943595</v>
          </cell>
          <cell r="EX229">
            <v>6593.7927293269631</v>
          </cell>
          <cell r="EY229">
            <v>6703.9345959368611</v>
          </cell>
          <cell r="EZ229">
            <v>6812.9138871269024</v>
          </cell>
          <cell r="FA229">
            <v>6920.6334346523008</v>
          </cell>
          <cell r="FB229">
            <v>7026.9972884568961</v>
          </cell>
          <cell r="FC229">
            <v>7131.9109319101181</v>
          </cell>
          <cell r="FD229">
            <v>7235.2814861522393</v>
          </cell>
          <cell r="FE229">
            <v>7337.0179021980266</v>
          </cell>
          <cell r="FF229">
            <v>7437.0311396057441</v>
          </cell>
          <cell r="FG229">
            <v>7535.2343306867442</v>
          </cell>
          <cell r="FH229">
            <v>7631.5429294072246</v>
          </cell>
          <cell r="FI229">
            <v>7725.8748443151062</v>
          </cell>
          <cell r="FJ229">
            <v>7818.1505550080828</v>
          </cell>
          <cell r="FK229">
            <v>7908.2932118407289</v>
          </cell>
          <cell r="FL229">
            <v>7996.228718746187</v>
          </cell>
          <cell r="FM229">
            <v>8081.8857992187741</v>
          </cell>
          <cell r="FN229">
            <v>8165.1960456655506</v>
          </cell>
          <cell r="FO229">
            <v>8246.0939524852492</v>
          </cell>
          <cell r="FP229">
            <v>8324.5169333706563</v>
          </cell>
          <cell r="FQ229">
            <v>8400.4053234538169</v>
          </cell>
          <cell r="FR229">
            <v>8473.7023670217313</v>
          </cell>
          <cell r="FS229">
            <v>8544.3541916226113</v>
          </cell>
          <cell r="FT229">
            <v>8612.3097694594198</v>
          </cell>
          <cell r="FU229">
            <v>8677.5208670278007</v>
          </cell>
          <cell r="FV229">
            <v>8739.9419840006321</v>
          </cell>
          <cell r="FW229">
            <v>8799.530282391428</v>
          </cell>
          <cell r="FX229">
            <v>8856.2455070445703</v>
          </cell>
          <cell r="FY229">
            <v>8910.0498985032191</v>
          </cell>
          <cell r="FZ229">
            <v>8960.9080992961954</v>
          </cell>
          <cell r="GA229">
            <v>9008.7870546650647</v>
          </cell>
          <cell r="GB229">
            <v>9053.655908722918</v>
          </cell>
          <cell r="GC229">
            <v>9095.4858969983416</v>
          </cell>
          <cell r="GD229">
            <v>9134.2502362732976</v>
          </cell>
          <cell r="GE229">
            <v>9169.9240125730848</v>
          </cell>
          <cell r="GF229">
            <v>9202.4840681117203</v>
          </cell>
          <cell r="GG229">
            <v>9231.9088879379615</v>
          </cell>
          <cell r="GH229">
            <v>9258.1784869669955</v>
          </cell>
          <cell r="GI229">
            <v>9281.2742980213443</v>
          </cell>
          <cell r="GJ229">
            <v>9301.1790614430483</v>
          </cell>
          <cell r="GK229">
            <v>9317.8767167779461</v>
          </cell>
          <cell r="GL229">
            <v>9331.3522969731021</v>
          </cell>
          <cell r="GM229">
            <v>9341.5918254703392</v>
          </cell>
          <cell r="GN229">
            <v>9348.5822165230875</v>
          </cell>
          <cell r="GO229">
            <v>9352.3111790106705</v>
          </cell>
          <cell r="GP229">
            <v>9352.7671239741194</v>
          </cell>
          <cell r="GQ229">
            <v>9349.9390760507158</v>
          </cell>
          <cell r="GR229">
            <v>9343.8165889409647</v>
          </cell>
          <cell r="GS229">
            <v>9334.3896650017286</v>
          </cell>
          <cell r="GT229">
            <v>9321.6486790226027</v>
          </cell>
        </row>
        <row r="234">
          <cell r="A234" t="str">
            <v>GLOBAL</v>
          </cell>
          <cell r="B234">
            <v>1900</v>
          </cell>
          <cell r="C234">
            <v>1901</v>
          </cell>
          <cell r="D234">
            <v>1902</v>
          </cell>
          <cell r="E234">
            <v>1903</v>
          </cell>
          <cell r="F234">
            <v>1904</v>
          </cell>
          <cell r="G234">
            <v>1905</v>
          </cell>
          <cell r="H234">
            <v>1906</v>
          </cell>
          <cell r="I234">
            <v>1907</v>
          </cell>
          <cell r="J234">
            <v>1908</v>
          </cell>
          <cell r="K234">
            <v>1909</v>
          </cell>
          <cell r="L234">
            <v>1910</v>
          </cell>
          <cell r="M234">
            <v>1911</v>
          </cell>
          <cell r="N234">
            <v>1912</v>
          </cell>
          <cell r="O234">
            <v>1913</v>
          </cell>
          <cell r="P234">
            <v>1914</v>
          </cell>
          <cell r="Q234">
            <v>1915</v>
          </cell>
          <cell r="R234">
            <v>1916</v>
          </cell>
          <cell r="S234">
            <v>1917</v>
          </cell>
          <cell r="T234">
            <v>1918</v>
          </cell>
          <cell r="U234">
            <v>1919</v>
          </cell>
          <cell r="V234">
            <v>1920</v>
          </cell>
          <cell r="W234">
            <v>1921</v>
          </cell>
          <cell r="X234">
            <v>1922</v>
          </cell>
          <cell r="Y234">
            <v>1923</v>
          </cell>
          <cell r="Z234">
            <v>1924</v>
          </cell>
          <cell r="AA234">
            <v>1925</v>
          </cell>
          <cell r="AB234">
            <v>1926</v>
          </cell>
          <cell r="AC234">
            <v>1927</v>
          </cell>
          <cell r="AD234">
            <v>1928</v>
          </cell>
          <cell r="AE234">
            <v>1929</v>
          </cell>
          <cell r="AF234">
            <v>1930</v>
          </cell>
          <cell r="AG234">
            <v>1931</v>
          </cell>
          <cell r="AH234">
            <v>1932</v>
          </cell>
          <cell r="AI234">
            <v>1933</v>
          </cell>
          <cell r="AJ234">
            <v>1934</v>
          </cell>
          <cell r="AK234">
            <v>1935</v>
          </cell>
          <cell r="AL234">
            <v>1936</v>
          </cell>
          <cell r="AM234">
            <v>1937</v>
          </cell>
          <cell r="AN234">
            <v>1938</v>
          </cell>
          <cell r="AO234">
            <v>1939</v>
          </cell>
          <cell r="AP234">
            <v>1940</v>
          </cell>
          <cell r="AQ234">
            <v>1941</v>
          </cell>
          <cell r="AR234">
            <v>1942</v>
          </cell>
          <cell r="AS234">
            <v>1943</v>
          </cell>
          <cell r="AT234">
            <v>1944</v>
          </cell>
          <cell r="AU234">
            <v>1945</v>
          </cell>
          <cell r="AV234">
            <v>1946</v>
          </cell>
          <cell r="AW234">
            <v>1947</v>
          </cell>
          <cell r="AX234">
            <v>1948</v>
          </cell>
          <cell r="AY234">
            <v>1949</v>
          </cell>
          <cell r="AZ234">
            <v>1950</v>
          </cell>
          <cell r="BA234">
            <v>1951</v>
          </cell>
          <cell r="BB234">
            <v>1952</v>
          </cell>
          <cell r="BC234">
            <v>1953</v>
          </cell>
          <cell r="BD234">
            <v>1954</v>
          </cell>
          <cell r="BE234">
            <v>1955</v>
          </cell>
          <cell r="BF234">
            <v>1956</v>
          </cell>
          <cell r="BG234">
            <v>1957</v>
          </cell>
          <cell r="BH234">
            <v>1958</v>
          </cell>
          <cell r="BI234">
            <v>1959</v>
          </cell>
          <cell r="BJ234">
            <v>1960</v>
          </cell>
          <cell r="BK234">
            <v>1961</v>
          </cell>
          <cell r="BL234">
            <v>1962</v>
          </cell>
          <cell r="BM234">
            <v>1963</v>
          </cell>
          <cell r="BN234">
            <v>1964</v>
          </cell>
          <cell r="BO234">
            <v>1965</v>
          </cell>
          <cell r="BP234">
            <v>1966</v>
          </cell>
          <cell r="BQ234">
            <v>1967</v>
          </cell>
          <cell r="BR234">
            <v>1968</v>
          </cell>
          <cell r="BS234">
            <v>1969</v>
          </cell>
          <cell r="BT234">
            <v>1970</v>
          </cell>
          <cell r="BU234">
            <v>1971</v>
          </cell>
          <cell r="BV234">
            <v>1972</v>
          </cell>
          <cell r="BW234">
            <v>1973</v>
          </cell>
          <cell r="BX234">
            <v>1974</v>
          </cell>
          <cell r="BY234">
            <v>1975</v>
          </cell>
          <cell r="BZ234">
            <v>1976</v>
          </cell>
          <cell r="CA234">
            <v>1977</v>
          </cell>
          <cell r="CB234">
            <v>1978</v>
          </cell>
          <cell r="CC234">
            <v>1979</v>
          </cell>
          <cell r="CD234">
            <v>1980</v>
          </cell>
          <cell r="CE234">
            <v>1981</v>
          </cell>
          <cell r="CF234">
            <v>1982</v>
          </cell>
          <cell r="CG234">
            <v>1983</v>
          </cell>
          <cell r="CH234">
            <v>1984</v>
          </cell>
          <cell r="CI234">
            <v>1985</v>
          </cell>
          <cell r="CJ234">
            <v>1986</v>
          </cell>
          <cell r="CK234">
            <v>1987</v>
          </cell>
          <cell r="CL234">
            <v>1988</v>
          </cell>
          <cell r="CM234">
            <v>1989</v>
          </cell>
          <cell r="CN234">
            <v>1990</v>
          </cell>
          <cell r="CO234">
            <v>1991</v>
          </cell>
          <cell r="CP234">
            <v>1992</v>
          </cell>
          <cell r="CQ234">
            <v>1993</v>
          </cell>
          <cell r="CR234">
            <v>1994</v>
          </cell>
          <cell r="CS234">
            <v>1995</v>
          </cell>
          <cell r="CT234">
            <v>1996</v>
          </cell>
          <cell r="CU234">
            <v>1997</v>
          </cell>
          <cell r="CV234">
            <v>1998</v>
          </cell>
          <cell r="CW234">
            <v>1999</v>
          </cell>
          <cell r="CX234">
            <v>2000</v>
          </cell>
          <cell r="CY234">
            <v>2001</v>
          </cell>
          <cell r="CZ234">
            <v>2002</v>
          </cell>
          <cell r="DA234">
            <v>2003</v>
          </cell>
          <cell r="DB234">
            <v>2004</v>
          </cell>
          <cell r="DC234">
            <v>2005</v>
          </cell>
          <cell r="DD234">
            <v>2006</v>
          </cell>
          <cell r="DE234">
            <v>2007</v>
          </cell>
          <cell r="DF234">
            <v>2008</v>
          </cell>
          <cell r="DG234">
            <v>2009</v>
          </cell>
          <cell r="DH234">
            <v>2010</v>
          </cell>
          <cell r="DI234">
            <v>2011</v>
          </cell>
          <cell r="DJ234">
            <v>2012</v>
          </cell>
          <cell r="DK234">
            <v>2013</v>
          </cell>
          <cell r="DL234">
            <v>2014</v>
          </cell>
          <cell r="DM234">
            <v>2015</v>
          </cell>
          <cell r="DN234">
            <v>2016</v>
          </cell>
          <cell r="DO234">
            <v>2017</v>
          </cell>
          <cell r="DP234">
            <v>2018</v>
          </cell>
          <cell r="DQ234">
            <v>2019</v>
          </cell>
          <cell r="DR234">
            <v>2020</v>
          </cell>
          <cell r="DS234">
            <v>2021</v>
          </cell>
          <cell r="DT234">
            <v>2022</v>
          </cell>
          <cell r="DU234">
            <v>2023</v>
          </cell>
          <cell r="DV234">
            <v>2024</v>
          </cell>
          <cell r="DW234">
            <v>2025</v>
          </cell>
          <cell r="DX234">
            <v>2026</v>
          </cell>
          <cell r="DY234">
            <v>2027</v>
          </cell>
          <cell r="DZ234">
            <v>2028</v>
          </cell>
          <cell r="EA234">
            <v>2029</v>
          </cell>
          <cell r="EB234">
            <v>2030</v>
          </cell>
          <cell r="EC234">
            <v>2031</v>
          </cell>
          <cell r="ED234">
            <v>2032</v>
          </cell>
          <cell r="EE234">
            <v>2033</v>
          </cell>
          <cell r="EF234">
            <v>2034</v>
          </cell>
          <cell r="EG234">
            <v>2035</v>
          </cell>
          <cell r="EH234">
            <v>2036</v>
          </cell>
          <cell r="EI234">
            <v>2037</v>
          </cell>
          <cell r="EJ234">
            <v>2038</v>
          </cell>
          <cell r="EK234">
            <v>2039</v>
          </cell>
          <cell r="EL234">
            <v>2040</v>
          </cell>
          <cell r="EM234">
            <v>2041</v>
          </cell>
          <cell r="EN234">
            <v>2042</v>
          </cell>
          <cell r="EO234">
            <v>2043</v>
          </cell>
          <cell r="EP234">
            <v>2044</v>
          </cell>
          <cell r="EQ234">
            <v>2045</v>
          </cell>
          <cell r="ER234">
            <v>2046</v>
          </cell>
          <cell r="ES234">
            <v>2047</v>
          </cell>
          <cell r="ET234">
            <v>2048</v>
          </cell>
          <cell r="EU234">
            <v>2049</v>
          </cell>
          <cell r="EV234">
            <v>2050</v>
          </cell>
          <cell r="EW234">
            <v>2051</v>
          </cell>
          <cell r="EX234">
            <v>2052</v>
          </cell>
          <cell r="EY234">
            <v>2053</v>
          </cell>
          <cell r="EZ234">
            <v>2054</v>
          </cell>
          <cell r="FA234">
            <v>2055</v>
          </cell>
          <cell r="FB234">
            <v>2056</v>
          </cell>
          <cell r="FC234">
            <v>2057</v>
          </cell>
          <cell r="FD234">
            <v>2058</v>
          </cell>
          <cell r="FE234">
            <v>2059</v>
          </cell>
          <cell r="FF234">
            <v>2060</v>
          </cell>
          <cell r="FG234">
            <v>2061</v>
          </cell>
          <cell r="FH234">
            <v>2062</v>
          </cell>
          <cell r="FI234">
            <v>2063</v>
          </cell>
          <cell r="FJ234">
            <v>2064</v>
          </cell>
          <cell r="FK234">
            <v>2065</v>
          </cell>
          <cell r="FL234">
            <v>2066</v>
          </cell>
          <cell r="FM234">
            <v>2067</v>
          </cell>
          <cell r="FN234">
            <v>2068</v>
          </cell>
          <cell r="FO234">
            <v>2069</v>
          </cell>
          <cell r="FP234">
            <v>2070</v>
          </cell>
          <cell r="FQ234">
            <v>2071</v>
          </cell>
          <cell r="FR234">
            <v>2072</v>
          </cell>
          <cell r="FS234">
            <v>2073</v>
          </cell>
          <cell r="FT234">
            <v>2074</v>
          </cell>
          <cell r="FU234">
            <v>2075</v>
          </cell>
          <cell r="FV234">
            <v>2076</v>
          </cell>
          <cell r="FW234">
            <v>2077</v>
          </cell>
          <cell r="FX234">
            <v>2078</v>
          </cell>
          <cell r="FY234">
            <v>2079</v>
          </cell>
          <cell r="FZ234">
            <v>2080</v>
          </cell>
          <cell r="GA234">
            <v>2081</v>
          </cell>
          <cell r="GB234">
            <v>2082</v>
          </cell>
          <cell r="GC234">
            <v>2083</v>
          </cell>
          <cell r="GD234">
            <v>2084</v>
          </cell>
          <cell r="GE234">
            <v>2085</v>
          </cell>
          <cell r="GF234">
            <v>2086</v>
          </cell>
          <cell r="GG234">
            <v>2087</v>
          </cell>
          <cell r="GH234">
            <v>2088</v>
          </cell>
          <cell r="GI234">
            <v>2089</v>
          </cell>
          <cell r="GJ234">
            <v>2090</v>
          </cell>
          <cell r="GK234">
            <v>2091</v>
          </cell>
          <cell r="GL234">
            <v>2092</v>
          </cell>
          <cell r="GM234">
            <v>2093</v>
          </cell>
          <cell r="GN234">
            <v>2094</v>
          </cell>
          <cell r="GO234">
            <v>2095</v>
          </cell>
          <cell r="GP234">
            <v>2096</v>
          </cell>
          <cell r="GQ234">
            <v>2097</v>
          </cell>
          <cell r="GR234">
            <v>2098</v>
          </cell>
          <cell r="GS234">
            <v>2099</v>
          </cell>
          <cell r="GT234">
            <v>2100</v>
          </cell>
          <cell r="GU234">
            <v>2101</v>
          </cell>
          <cell r="GV234">
            <v>2102</v>
          </cell>
          <cell r="GW234">
            <v>2103</v>
          </cell>
          <cell r="GX234">
            <v>2104</v>
          </cell>
          <cell r="GY234">
            <v>2105</v>
          </cell>
          <cell r="GZ234">
            <v>2106</v>
          </cell>
          <cell r="HA234">
            <v>2107</v>
          </cell>
          <cell r="HB234">
            <v>2108</v>
          </cell>
          <cell r="HC234">
            <v>2109</v>
          </cell>
          <cell r="HD234">
            <v>2110</v>
          </cell>
          <cell r="HE234">
            <v>2111</v>
          </cell>
          <cell r="HF234">
            <v>2112</v>
          </cell>
          <cell r="HG234">
            <v>2113</v>
          </cell>
          <cell r="HH234">
            <v>2114</v>
          </cell>
          <cell r="HI234">
            <v>2115</v>
          </cell>
          <cell r="HJ234">
            <v>2116</v>
          </cell>
          <cell r="HK234">
            <v>2117</v>
          </cell>
          <cell r="HL234">
            <v>2118</v>
          </cell>
          <cell r="HM234">
            <v>2119</v>
          </cell>
          <cell r="HN234">
            <v>2120</v>
          </cell>
          <cell r="HO234">
            <v>2121</v>
          </cell>
          <cell r="HP234">
            <v>2122</v>
          </cell>
          <cell r="HQ234">
            <v>2123</v>
          </cell>
          <cell r="HR234">
            <v>2124</v>
          </cell>
          <cell r="HS234">
            <v>2125</v>
          </cell>
          <cell r="HT234">
            <v>2126</v>
          </cell>
          <cell r="HU234">
            <v>2127</v>
          </cell>
          <cell r="HV234">
            <v>2128</v>
          </cell>
          <cell r="HW234">
            <v>2129</v>
          </cell>
          <cell r="HX234">
            <v>2130</v>
          </cell>
          <cell r="HY234">
            <v>2131</v>
          </cell>
          <cell r="HZ234">
            <v>2132</v>
          </cell>
          <cell r="IA234">
            <v>2133</v>
          </cell>
          <cell r="IB234">
            <v>2134</v>
          </cell>
          <cell r="IC234">
            <v>2135</v>
          </cell>
          <cell r="ID234">
            <v>2136</v>
          </cell>
        </row>
        <row r="235">
          <cell r="A235" t="str">
            <v>A2r base</v>
          </cell>
          <cell r="B235">
            <v>0</v>
          </cell>
          <cell r="C235">
            <v>598.10264222428486</v>
          </cell>
          <cell r="D235">
            <v>615.7015699262364</v>
          </cell>
          <cell r="E235">
            <v>633.81833893901489</v>
          </cell>
          <cell r="F235">
            <v>652.46818653319394</v>
          </cell>
          <cell r="G235">
            <v>671.6667983298546</v>
          </cell>
          <cell r="H235">
            <v>691.43032149311739</v>
          </cell>
          <cell r="I235">
            <v>711.77537831085897</v>
          </cell>
          <cell r="J235">
            <v>732.7190801750362</v>
          </cell>
          <cell r="K235">
            <v>754.27904197337466</v>
          </cell>
          <cell r="L235">
            <v>776.4733969045285</v>
          </cell>
          <cell r="M235">
            <v>799.32081172916844</v>
          </cell>
          <cell r="N235">
            <v>822.84050246982861</v>
          </cell>
          <cell r="O235">
            <v>847.05225057271286</v>
          </cell>
          <cell r="P235">
            <v>871.97641954505866</v>
          </cell>
          <cell r="Q235">
            <v>897.63397208204515</v>
          </cell>
          <cell r="R235">
            <v>924.04648769765674</v>
          </cell>
          <cell r="S235">
            <v>951.23618087432578</v>
          </cell>
          <cell r="T235">
            <v>979.22591974662112</v>
          </cell>
          <cell r="U235">
            <v>1008.0392453346988</v>
          </cell>
          <cell r="V235">
            <v>1037.7003913436852</v>
          </cell>
          <cell r="W235">
            <v>1068.2343045456537</v>
          </cell>
          <cell r="X235">
            <v>1099.6666657613287</v>
          </cell>
          <cell r="Y235">
            <v>1132.0239114591707</v>
          </cell>
          <cell r="Z235">
            <v>1165.3332559900039</v>
          </cell>
          <cell r="AA235">
            <v>1199.6227144758891</v>
          </cell>
          <cell r="AB235">
            <v>1234.9211263724931</v>
          </cell>
          <cell r="AC235">
            <v>1271.2581797247706</v>
          </cell>
          <cell r="AD235">
            <v>1308.6644361363601</v>
          </cell>
          <cell r="AE235">
            <v>1347.1713564736933</v>
          </cell>
          <cell r="AF235">
            <v>1386.811327326438</v>
          </cell>
          <cell r="AG235">
            <v>1427.6176882465313</v>
          </cell>
          <cell r="AH235">
            <v>1469.6247597887034</v>
          </cell>
          <cell r="AI235">
            <v>1512.867872376092</v>
          </cell>
          <cell r="AJ235">
            <v>1557.3833960152067</v>
          </cell>
          <cell r="AK235">
            <v>1603.20877088525</v>
          </cell>
          <cell r="AL235">
            <v>1650.3825388275152</v>
          </cell>
          <cell r="AM235">
            <v>1698.9443757613451</v>
          </cell>
          <cell r="AN235">
            <v>1748.9351250539205</v>
          </cell>
          <cell r="AO235">
            <v>1800.3968318719374</v>
          </cell>
          <cell r="AP235">
            <v>1853.3727785440726</v>
          </cell>
          <cell r="AQ235">
            <v>1907.9075209639714</v>
          </cell>
          <cell r="AR235">
            <v>1964.0469260643806</v>
          </cell>
          <cell r="AS235">
            <v>2021.8382103939448</v>
          </cell>
          <cell r="AT235">
            <v>2081.3299798291032</v>
          </cell>
          <cell r="AU235">
            <v>2142.5722704544987</v>
          </cell>
          <cell r="AV235">
            <v>2205.6165906462743</v>
          </cell>
          <cell r="AW235">
            <v>2270.5159643936527</v>
          </cell>
          <cell r="AX235">
            <v>2337.3249758952375</v>
          </cell>
          <cell r="AY235">
            <v>2406.0998154675412</v>
          </cell>
          <cell r="AZ235">
            <v>2476.8983268043512</v>
          </cell>
          <cell r="BA235">
            <v>2549.7800556266898</v>
          </cell>
          <cell r="BB235">
            <v>2624.8062997642714</v>
          </cell>
          <cell r="BC235">
            <v>2702.0401607105937</v>
          </cell>
          <cell r="BD235">
            <v>2781.5465966950092</v>
          </cell>
          <cell r="BE235">
            <v>2863.3924773164294</v>
          </cell>
          <cell r="BF235">
            <v>2947.6466397845948</v>
          </cell>
          <cell r="BG235">
            <v>3034.3799468162274</v>
          </cell>
          <cell r="BH235">
            <v>3123.6653462347517</v>
          </cell>
          <cell r="BI235">
            <v>3215.5779323237166</v>
          </cell>
          <cell r="BJ235">
            <v>3310.1950089855086</v>
          </cell>
          <cell r="BK235">
            <v>3407.5961547584966</v>
          </cell>
          <cell r="BL235">
            <v>3507.8632897472671</v>
          </cell>
          <cell r="BM235">
            <v>3611.0807445222654</v>
          </cell>
          <cell r="BN235">
            <v>3717.3353310467724</v>
          </cell>
          <cell r="BO235">
            <v>3826.7164156908857</v>
          </cell>
          <cell r="BP235">
            <v>4036.3247634251088</v>
          </cell>
          <cell r="BQ235">
            <v>4144.9107539214292</v>
          </cell>
          <cell r="BR235">
            <v>4431.1473431949826</v>
          </cell>
          <cell r="BS235">
            <v>4709.654954178066</v>
          </cell>
          <cell r="BT235">
            <v>4983.2659797794731</v>
          </cell>
          <cell r="BU235">
            <v>5168.1793555585982</v>
          </cell>
          <cell r="BV235">
            <v>5429.2891991392207</v>
          </cell>
          <cell r="BW235">
            <v>5739.6805044844796</v>
          </cell>
          <cell r="BX235">
            <v>5772.9038311733239</v>
          </cell>
          <cell r="BY235">
            <v>5784.1113822998259</v>
          </cell>
          <cell r="BZ235">
            <v>6108.7596598003829</v>
          </cell>
          <cell r="CA235">
            <v>6313.7106982126234</v>
          </cell>
          <cell r="CB235">
            <v>6531.8522926494334</v>
          </cell>
          <cell r="CC235">
            <v>6770.006586961119</v>
          </cell>
          <cell r="CD235">
            <v>6646.4670261474939</v>
          </cell>
          <cell r="CE235">
            <v>6607.2845380056688</v>
          </cell>
          <cell r="CF235">
            <v>6584.4687189467631</v>
          </cell>
          <cell r="CG235">
            <v>6671.7720682872832</v>
          </cell>
          <cell r="CH235">
            <v>6992.5638788014785</v>
          </cell>
          <cell r="CI235">
            <v>7174.0001774137718</v>
          </cell>
          <cell r="CJ235">
            <v>7350.7282061593642</v>
          </cell>
          <cell r="CK235">
            <v>7599.1207270677887</v>
          </cell>
          <cell r="CL235">
            <v>7875.393199038278</v>
          </cell>
          <cell r="CM235">
            <v>8028.812258654184</v>
          </cell>
          <cell r="CN235">
            <v>8120.7635707406462</v>
          </cell>
          <cell r="CO235">
            <v>8164.4821450725221</v>
          </cell>
          <cell r="CP235">
            <v>8197.9645401676516</v>
          </cell>
          <cell r="CQ235">
            <v>8266.3133173581773</v>
          </cell>
          <cell r="CR235">
            <v>8352.6449568679509</v>
          </cell>
          <cell r="CS235">
            <v>8564.8945072144161</v>
          </cell>
          <cell r="CT235">
            <v>8837.800177787929</v>
          </cell>
          <cell r="CU235">
            <v>8907.3068747199122</v>
          </cell>
          <cell r="CV235">
            <v>8919.8370911221409</v>
          </cell>
          <cell r="CW235">
            <v>9052.8168569160534</v>
          </cell>
          <cell r="CX235">
            <v>9293.2503715563089</v>
          </cell>
          <cell r="CY235">
            <v>9341.6579352776607</v>
          </cell>
          <cell r="CZ235">
            <v>9524.1515401497745</v>
          </cell>
          <cell r="DA235">
            <v>9828.8927135118302</v>
          </cell>
          <cell r="DB235">
            <v>10289.417871107549</v>
          </cell>
          <cell r="DC235">
            <v>10557.55051619265</v>
          </cell>
          <cell r="DD235">
            <v>10842.965707081052</v>
          </cell>
          <cell r="DE235">
            <v>11099.335837190632</v>
          </cell>
          <cell r="DF235">
            <v>10740.301313418018</v>
          </cell>
          <cell r="DG235">
            <v>11053.237781146661</v>
          </cell>
          <cell r="DH235">
            <v>11372.37110677127</v>
          </cell>
          <cell r="DI235">
            <v>11697.655245230437</v>
          </cell>
          <cell r="DJ235">
            <v>12029.033512029653</v>
          </cell>
          <cell r="DK235">
            <v>12366.438317768854</v>
          </cell>
          <cell r="DL235">
            <v>12709.790933255443</v>
          </cell>
          <cell r="DM235">
            <v>13059.001288097621</v>
          </cell>
          <cell r="DN235">
            <v>13413.967805595335</v>
          </cell>
          <cell r="DO235">
            <v>13774.577276636635</v>
          </cell>
          <cell r="DP235">
            <v>14140.704775164597</v>
          </cell>
          <cell r="DQ235">
            <v>14512.213617603737</v>
          </cell>
          <cell r="DR235">
            <v>14888.9553684249</v>
          </cell>
          <cell r="DS235">
            <v>15270.769893784185</v>
          </cell>
          <cell r="DT235">
            <v>15657.485464895652</v>
          </cell>
          <cell r="DU235">
            <v>16048.918912490883</v>
          </cell>
          <cell r="DV235">
            <v>16444.875833382579</v>
          </cell>
          <cell r="DW235">
            <v>16845.150849787366</v>
          </cell>
          <cell r="DX235">
            <v>17249.527921677673</v>
          </cell>
          <cell r="DY235">
            <v>17657.78071202771</v>
          </cell>
          <cell r="DZ235">
            <v>18069.673004398512</v>
          </cell>
          <cell r="EA235">
            <v>18484.959171876169</v>
          </cell>
          <cell r="EB235">
            <v>18903.384695940924</v>
          </cell>
          <cell r="EC235">
            <v>19324.686733408071</v>
          </cell>
          <cell r="ED235">
            <v>19748.594729150052</v>
          </cell>
          <cell r="EE235">
            <v>20174.83107188854</v>
          </cell>
          <cell r="EF235">
            <v>20603.111789941431</v>
          </cell>
          <cell r="EG235">
            <v>21033.147283427963</v>
          </cell>
          <cell r="EH235">
            <v>21464.643089081575</v>
          </cell>
          <cell r="EI235">
            <v>21897.300673498885</v>
          </cell>
          <cell r="EJ235">
            <v>22330.818250370405</v>
          </cell>
          <cell r="EK235">
            <v>22764.891616997138</v>
          </cell>
          <cell r="EL235">
            <v>23199.21500520199</v>
          </cell>
          <cell r="EM235">
            <v>23633.481941597805</v>
          </cell>
          <cell r="EN235">
            <v>24067.386112078435</v>
          </cell>
          <cell r="EO235">
            <v>24500.622225355499</v>
          </cell>
          <cell r="EP235">
            <v>24932.886870373593</v>
          </cell>
          <cell r="EQ235">
            <v>25363.87936249932</v>
          </cell>
          <cell r="ER235">
            <v>25793.302573494424</v>
          </cell>
          <cell r="ES235">
            <v>26220.863740448258</v>
          </cell>
          <cell r="ET235">
            <v>26646.275249057609</v>
          </cell>
          <cell r="EU235">
            <v>27069.255386898862</v>
          </cell>
          <cell r="EV235">
            <v>27489.529062635178</v>
          </cell>
          <cell r="EW235">
            <v>27906.828487434894</v>
          </cell>
          <cell r="EX235">
            <v>28320.893815242001</v>
          </cell>
          <cell r="EY235">
            <v>28731.473738930068</v>
          </cell>
          <cell r="EZ235">
            <v>29138.326039781732</v>
          </cell>
          <cell r="FA235">
            <v>29541.218088161066</v>
          </cell>
          <cell r="FB235">
            <v>29939.927293680299</v>
          </cell>
          <cell r="FC235">
            <v>30334.241503599671</v>
          </cell>
          <cell r="FD235">
            <v>30723.95934863418</v>
          </cell>
          <cell r="FE235">
            <v>31108.890535768296</v>
          </cell>
          <cell r="FF235">
            <v>31488.856088094926</v>
          </cell>
          <cell r="FG235">
            <v>31863.688532092747</v>
          </cell>
          <cell r="FH235">
            <v>32233.232033133398</v>
          </cell>
          <cell r="FI235">
            <v>32597.342480362568</v>
          </cell>
          <cell r="FJ235">
            <v>32955.887522424549</v>
          </cell>
          <cell r="FK235">
            <v>33308.746555795173</v>
          </cell>
          <cell r="FL235">
            <v>33655.810667752317</v>
          </cell>
          <cell r="FM235">
            <v>33996.982536244162</v>
          </cell>
          <cell r="FN235">
            <v>34332.176289112824</v>
          </cell>
          <cell r="FO235">
            <v>34661.317325295189</v>
          </cell>
          <cell r="FP235">
            <v>34984.342100752678</v>
          </cell>
          <cell r="FQ235">
            <v>35301.197881979511</v>
          </cell>
          <cell r="FR235">
            <v>35611.842470005111</v>
          </cell>
          <cell r="FS235">
            <v>35916.243897841625</v>
          </cell>
          <cell r="FT235">
            <v>36214.380104335636</v>
          </cell>
          <cell r="FU235">
            <v>36506.238587363579</v>
          </cell>
          <cell r="FV235">
            <v>36791.816039267513</v>
          </cell>
          <cell r="FW235">
            <v>37071.117967362807</v>
          </cell>
          <cell r="FX235">
            <v>37344.158302264776</v>
          </cell>
          <cell r="FY235">
            <v>37610.958996679707</v>
          </cell>
          <cell r="FZ235">
            <v>37871.549617189768</v>
          </cell>
          <cell r="GA235">
            <v>38125.966931432995</v>
          </cell>
          <cell r="GB235">
            <v>38374.254492941516</v>
          </cell>
          <cell r="GC235">
            <v>38616.462225755669</v>
          </cell>
          <cell r="GD235">
            <v>38852.64601078062</v>
          </cell>
          <cell r="GE235">
            <v>39082.867275697688</v>
          </cell>
          <cell r="GF235">
            <v>39307.19259008659</v>
          </cell>
          <cell r="GG235">
            <v>39525.693267258815</v>
          </cell>
          <cell r="GH235">
            <v>39738.444974147962</v>
          </cell>
          <cell r="GI235">
            <v>39945.52735045131</v>
          </cell>
          <cell r="GJ235">
            <v>40147.023638069812</v>
          </cell>
          <cell r="GK235">
            <v>40343.020321750671</v>
          </cell>
          <cell r="GL235">
            <v>40533.606781700895</v>
          </cell>
          <cell r="GM235">
            <v>40718.874958809654</v>
          </cell>
          <cell r="GN235">
            <v>40898.91903299484</v>
          </cell>
          <cell r="GO235">
            <v>41073.835115073554</v>
          </cell>
          <cell r="GP235">
            <v>41243.720952448719</v>
          </cell>
          <cell r="GQ235">
            <v>41408.675648804296</v>
          </cell>
          <cell r="GR235">
            <v>41568.799397909592</v>
          </cell>
          <cell r="GS235">
            <v>41724.193231549667</v>
          </cell>
          <cell r="GT235">
            <v>41874.958781522255</v>
          </cell>
          <cell r="GU235">
            <v>42021.198055573703</v>
          </cell>
          <cell r="GV235">
            <v>42163.013227085008</v>
          </cell>
          <cell r="GW235">
            <v>42300.506438265395</v>
          </cell>
          <cell r="GX235">
            <v>42433.77961656345</v>
          </cell>
          <cell r="GY235">
            <v>42562.93430396542</v>
          </cell>
          <cell r="GZ235">
            <v>42688.071498815443</v>
          </cell>
          <cell r="HA235">
            <v>42809.291509763614</v>
          </cell>
          <cell r="HB235">
            <v>42926.693821424225</v>
          </cell>
          <cell r="HC235">
            <v>43040.376971307531</v>
          </cell>
          <cell r="HD235">
            <v>43150.43843757431</v>
          </cell>
          <cell r="HE235">
            <v>43256.974537152535</v>
          </cell>
          <cell r="HF235">
            <v>43360.080333748374</v>
          </cell>
          <cell r="HG235">
            <v>43459.849555281668</v>
          </cell>
          <cell r="HH235">
            <v>43556.374520275152</v>
          </cell>
          <cell r="HI235">
            <v>0</v>
          </cell>
          <cell r="HJ235">
            <v>0</v>
          </cell>
          <cell r="HK235">
            <v>0</v>
          </cell>
          <cell r="HL235">
            <v>0</v>
          </cell>
          <cell r="HM235">
            <v>0</v>
          </cell>
          <cell r="HN235">
            <v>0</v>
          </cell>
          <cell r="HO235">
            <v>0</v>
          </cell>
          <cell r="HP235">
            <v>0</v>
          </cell>
          <cell r="HQ235">
            <v>0</v>
          </cell>
          <cell r="HR235">
            <v>0</v>
          </cell>
          <cell r="HS235">
            <v>0</v>
          </cell>
          <cell r="HT235">
            <v>0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</row>
        <row r="236">
          <cell r="A236" t="str">
            <v>B1 base</v>
          </cell>
          <cell r="B236">
            <v>0</v>
          </cell>
          <cell r="C236">
            <v>598.10264222428486</v>
          </cell>
          <cell r="D236">
            <v>615.7015699262364</v>
          </cell>
          <cell r="E236">
            <v>633.81833893901489</v>
          </cell>
          <cell r="F236">
            <v>652.46818653319394</v>
          </cell>
          <cell r="G236">
            <v>671.6667983298546</v>
          </cell>
          <cell r="H236">
            <v>691.43032149311739</v>
          </cell>
          <cell r="I236">
            <v>711.77537831085897</v>
          </cell>
          <cell r="J236">
            <v>732.7190801750362</v>
          </cell>
          <cell r="K236">
            <v>754.27904197337466</v>
          </cell>
          <cell r="L236">
            <v>776.4733969045285</v>
          </cell>
          <cell r="M236">
            <v>799.32081172916844</v>
          </cell>
          <cell r="N236">
            <v>822.84050246982861</v>
          </cell>
          <cell r="O236">
            <v>847.05225057271286</v>
          </cell>
          <cell r="P236">
            <v>871.97641954505866</v>
          </cell>
          <cell r="Q236">
            <v>897.63397208204515</v>
          </cell>
          <cell r="R236">
            <v>924.04648769765674</v>
          </cell>
          <cell r="S236">
            <v>951.23618087432578</v>
          </cell>
          <cell r="T236">
            <v>979.22591974662112</v>
          </cell>
          <cell r="U236">
            <v>1008.0392453346988</v>
          </cell>
          <cell r="V236">
            <v>1037.7003913436852</v>
          </cell>
          <cell r="W236">
            <v>1068.2343045456537</v>
          </cell>
          <cell r="X236">
            <v>1099.6666657613287</v>
          </cell>
          <cell r="Y236">
            <v>1132.0239114591707</v>
          </cell>
          <cell r="Z236">
            <v>1165.3332559900039</v>
          </cell>
          <cell r="AA236">
            <v>1199.6227144758891</v>
          </cell>
          <cell r="AB236">
            <v>1234.9211263724931</v>
          </cell>
          <cell r="AC236">
            <v>1271.2581797247706</v>
          </cell>
          <cell r="AD236">
            <v>1308.6644361363601</v>
          </cell>
          <cell r="AE236">
            <v>1347.1713564736933</v>
          </cell>
          <cell r="AF236">
            <v>1386.811327326438</v>
          </cell>
          <cell r="AG236">
            <v>1427.6176882465313</v>
          </cell>
          <cell r="AH236">
            <v>1469.6247597887034</v>
          </cell>
          <cell r="AI236">
            <v>1512.867872376092</v>
          </cell>
          <cell r="AJ236">
            <v>1557.3833960152067</v>
          </cell>
          <cell r="AK236">
            <v>1603.20877088525</v>
          </cell>
          <cell r="AL236">
            <v>1650.3825388275152</v>
          </cell>
          <cell r="AM236">
            <v>1698.9443757613451</v>
          </cell>
          <cell r="AN236">
            <v>1748.9351250539205</v>
          </cell>
          <cell r="AO236">
            <v>1800.3968318719374</v>
          </cell>
          <cell r="AP236">
            <v>1853.3727785440726</v>
          </cell>
          <cell r="AQ236">
            <v>1907.9075209639714</v>
          </cell>
          <cell r="AR236">
            <v>1964.0469260643806</v>
          </cell>
          <cell r="AS236">
            <v>2021.8382103939448</v>
          </cell>
          <cell r="AT236">
            <v>2081.3299798291032</v>
          </cell>
          <cell r="AU236">
            <v>2142.5722704544987</v>
          </cell>
          <cell r="AV236">
            <v>2205.6165906462743</v>
          </cell>
          <cell r="AW236">
            <v>2270.5159643936527</v>
          </cell>
          <cell r="AX236">
            <v>2337.3249758952375</v>
          </cell>
          <cell r="AY236">
            <v>2406.0998154675412</v>
          </cell>
          <cell r="AZ236">
            <v>2476.8983268043512</v>
          </cell>
          <cell r="BA236">
            <v>2549.7800556266898</v>
          </cell>
          <cell r="BB236">
            <v>2624.8062997642714</v>
          </cell>
          <cell r="BC236">
            <v>2702.0401607105937</v>
          </cell>
          <cell r="BD236">
            <v>2781.5465966950092</v>
          </cell>
          <cell r="BE236">
            <v>2863.3924773164294</v>
          </cell>
          <cell r="BF236">
            <v>2947.6466397845948</v>
          </cell>
          <cell r="BG236">
            <v>3034.3799468162274</v>
          </cell>
          <cell r="BH236">
            <v>3123.6653462347517</v>
          </cell>
          <cell r="BI236">
            <v>3215.5779323237166</v>
          </cell>
          <cell r="BJ236">
            <v>3310.1950089855086</v>
          </cell>
          <cell r="BK236">
            <v>3407.5961547584966</v>
          </cell>
          <cell r="BL236">
            <v>3507.8632897472671</v>
          </cell>
          <cell r="BM236">
            <v>3611.0807445222654</v>
          </cell>
          <cell r="BN236">
            <v>3717.3353310467724</v>
          </cell>
          <cell r="BO236">
            <v>3826.7164156908857</v>
          </cell>
          <cell r="BP236">
            <v>4036.3247634251088</v>
          </cell>
          <cell r="BQ236">
            <v>4144.9107539214292</v>
          </cell>
          <cell r="BR236">
            <v>4431.1473431949826</v>
          </cell>
          <cell r="BS236">
            <v>4709.654954178066</v>
          </cell>
          <cell r="BT236">
            <v>4983.2659797794731</v>
          </cell>
          <cell r="BU236">
            <v>5168.1793555585982</v>
          </cell>
          <cell r="BV236">
            <v>5429.2891991392207</v>
          </cell>
          <cell r="BW236">
            <v>5739.6805044844796</v>
          </cell>
          <cell r="BX236">
            <v>5772.9038311733239</v>
          </cell>
          <cell r="BY236">
            <v>5784.1113822998259</v>
          </cell>
          <cell r="BZ236">
            <v>6108.7596598003829</v>
          </cell>
          <cell r="CA236">
            <v>6313.7106982126234</v>
          </cell>
          <cell r="CB236">
            <v>6531.8522926494334</v>
          </cell>
          <cell r="CC236">
            <v>6770.006586961119</v>
          </cell>
          <cell r="CD236">
            <v>6646.4670261474939</v>
          </cell>
          <cell r="CE236">
            <v>6607.2845380056688</v>
          </cell>
          <cell r="CF236">
            <v>6584.4687189467631</v>
          </cell>
          <cell r="CG236">
            <v>6671.7720682872832</v>
          </cell>
          <cell r="CH236">
            <v>6992.5638788014785</v>
          </cell>
          <cell r="CI236">
            <v>7174.0001774137718</v>
          </cell>
          <cell r="CJ236">
            <v>7350.7282061593642</v>
          </cell>
          <cell r="CK236">
            <v>7599.1207270677887</v>
          </cell>
          <cell r="CL236">
            <v>7875.393199038278</v>
          </cell>
          <cell r="CM236">
            <v>8028.812258654184</v>
          </cell>
          <cell r="CN236">
            <v>8120.7635707406462</v>
          </cell>
          <cell r="CO236">
            <v>8164.4821450725221</v>
          </cell>
          <cell r="CP236">
            <v>8197.9645401676516</v>
          </cell>
          <cell r="CQ236">
            <v>8266.3133173581773</v>
          </cell>
          <cell r="CR236">
            <v>8352.6449568679509</v>
          </cell>
          <cell r="CS236">
            <v>8564.8945072144161</v>
          </cell>
          <cell r="CT236">
            <v>8837.800177787929</v>
          </cell>
          <cell r="CU236">
            <v>8907.3068747199122</v>
          </cell>
          <cell r="CV236">
            <v>8919.8370911221409</v>
          </cell>
          <cell r="CW236">
            <v>9052.8168569160534</v>
          </cell>
          <cell r="CX236">
            <v>9293.2503715563089</v>
          </cell>
          <cell r="CY236">
            <v>9341.6579352776607</v>
          </cell>
          <cell r="CZ236">
            <v>9524.1515401497745</v>
          </cell>
          <cell r="DA236">
            <v>9828.8927135118302</v>
          </cell>
          <cell r="DB236">
            <v>10289.417871107549</v>
          </cell>
          <cell r="DC236">
            <v>10557.55051619265</v>
          </cell>
          <cell r="DD236">
            <v>10842.965707081052</v>
          </cell>
          <cell r="DE236">
            <v>11099.335837190632</v>
          </cell>
          <cell r="DF236">
            <v>10941.050394701955</v>
          </cell>
          <cell r="DG236">
            <v>11240.232570898119</v>
          </cell>
          <cell r="DH236">
            <v>11541.795508143814</v>
          </cell>
          <cell r="DI236">
            <v>11845.451731063504</v>
          </cell>
          <cell r="DJ236">
            <v>12150.905396275684</v>
          </cell>
          <cell r="DK236">
            <v>12457.853405001126</v>
          </cell>
          <cell r="DL236">
            <v>12765.986577260723</v>
          </cell>
          <cell r="DM236">
            <v>13074.990878273493</v>
          </cell>
          <cell r="DN236">
            <v>13384.54868690241</v>
          </cell>
          <cell r="DO236">
            <v>13694.340095374073</v>
          </cell>
          <cell r="DP236">
            <v>14004.044229032117</v>
          </cell>
          <cell r="DQ236">
            <v>14313.340574583459</v>
          </cell>
          <cell r="DR236">
            <v>14621.910305168916</v>
          </cell>
          <cell r="DS236">
            <v>14929.43759063741</v>
          </cell>
          <cell r="DT236">
            <v>15235.610881625373</v>
          </cell>
          <cell r="DU236">
            <v>15540.124156434795</v>
          </cell>
          <cell r="DV236">
            <v>15842.678120255503</v>
          </cell>
          <cell r="DW236">
            <v>16142.981346977849</v>
          </cell>
          <cell r="DX236">
            <v>16440.751354674547</v>
          </cell>
          <cell r="DY236">
            <v>16735.715606777492</v>
          </cell>
          <cell r="DZ236">
            <v>17027.61243201614</v>
          </cell>
          <cell r="EA236">
            <v>17316.191857296686</v>
          </cell>
          <cell r="EB236">
            <v>17601.216348863403</v>
          </cell>
          <cell r="EC236">
            <v>17882.461458271729</v>
          </cell>
          <cell r="ED236">
            <v>18159.716370895076</v>
          </cell>
          <cell r="EE236">
            <v>18432.78435586179</v>
          </cell>
          <cell r="EF236">
            <v>18701.483117455744</v>
          </cell>
          <cell r="EG236">
            <v>18965.645049095023</v>
          </cell>
          <cell r="EH236">
            <v>19225.117392012726</v>
          </cell>
          <cell r="EI236">
            <v>19479.762301688341</v>
          </cell>
          <cell r="EJ236">
            <v>19729.456825907007</v>
          </cell>
          <cell r="EK236">
            <v>19974.092799049227</v>
          </cell>
          <cell r="EL236">
            <v>20213.57665783033</v>
          </cell>
          <cell r="EM236">
            <v>20447.829184214108</v>
          </cell>
          <cell r="EN236">
            <v>20676.785181619271</v>
          </cell>
          <cell r="EO236">
            <v>20900.393090822123</v>
          </cell>
          <cell r="EP236">
            <v>21118.614552138846</v>
          </cell>
          <cell r="EQ236">
            <v>21331.423920551537</v>
          </cell>
          <cell r="ER236">
            <v>21538.807740431228</v>
          </cell>
          <cell r="ES236">
            <v>21740.764186416651</v>
          </cell>
          <cell r="ET236">
            <v>21937.302476838595</v>
          </cell>
          <cell r="EU236">
            <v>22128.442265846264</v>
          </cell>
          <cell r="EV236">
            <v>22314.213020103543</v>
          </cell>
          <cell r="EW236">
            <v>22494.653385589383</v>
          </cell>
          <cell r="EX236">
            <v>22669.810549667422</v>
          </cell>
          <cell r="EY236">
            <v>22839.739603194339</v>
          </cell>
          <cell r="EZ236">
            <v>23004.502907022739</v>
          </cell>
          <cell r="FA236">
            <v>23164.169466831081</v>
          </cell>
          <cell r="FB236">
            <v>23318.814319786539</v>
          </cell>
          <cell r="FC236">
            <v>23468.517936124008</v>
          </cell>
          <cell r="FD236">
            <v>23613.365638310293</v>
          </cell>
          <cell r="FE236">
            <v>23753.447040062285</v>
          </cell>
          <cell r="FF236">
            <v>23888.855507105196</v>
          </cell>
          <cell r="FG236">
            <v>24019.687641194498</v>
          </cell>
          <cell r="FH236">
            <v>24146.042788586059</v>
          </cell>
          <cell r="FI236">
            <v>24268.022573824088</v>
          </cell>
          <cell r="FJ236">
            <v>24385.730459427654</v>
          </cell>
          <cell r="FK236">
            <v>24499.271331793647</v>
          </cell>
          <cell r="FL236">
            <v>24608.751113397466</v>
          </cell>
          <cell r="FM236">
            <v>24714.276401162326</v>
          </cell>
          <cell r="FN236">
            <v>24815.954130682567</v>
          </cell>
          <cell r="FO236">
            <v>24913.891265825401</v>
          </cell>
          <cell r="FP236">
            <v>25008.194513097569</v>
          </cell>
          <cell r="FQ236">
            <v>25098.970060047377</v>
          </cell>
          <cell r="FR236">
            <v>25186.323336876449</v>
          </cell>
          <cell r="FS236">
            <v>25270.358800358837</v>
          </cell>
          <cell r="FT236">
            <v>25351.179739104904</v>
          </cell>
          <cell r="FU236">
            <v>25428.888099163436</v>
          </cell>
          <cell r="FV236">
            <v>25503.584328924906</v>
          </cell>
          <cell r="FW236">
            <v>25575.367242271408</v>
          </cell>
          <cell r="FX236">
            <v>25644.333898911853</v>
          </cell>
          <cell r="FY236">
            <v>25710.579500844251</v>
          </cell>
          <cell r="FZ236">
            <v>25774.197303898</v>
          </cell>
          <cell r="GA236">
            <v>25835.278543327746</v>
          </cell>
          <cell r="GB236">
            <v>25893.912372454746</v>
          </cell>
          <cell r="GC236">
            <v>25950.185813380966</v>
          </cell>
          <cell r="GD236">
            <v>26004.183718834567</v>
          </cell>
          <cell r="GE236">
            <v>26055.988744241971</v>
          </cell>
          <cell r="GF236">
            <v>26105.681329160452</v>
          </cell>
          <cell r="GG236">
            <v>26153.339687245796</v>
          </cell>
          <cell r="GH236">
            <v>26199.039803971358</v>
          </cell>
          <cell r="GI236">
            <v>26242.855441356813</v>
          </cell>
          <cell r="GJ236">
            <v>26284.858149007454</v>
          </cell>
          <cell r="GK236">
            <v>26325.117280806848</v>
          </cell>
          <cell r="GL236">
            <v>26363.700016647221</v>
          </cell>
          <cell r="GM236">
            <v>26400.671388622392</v>
          </cell>
          <cell r="GN236">
            <v>26436.094311147819</v>
          </cell>
          <cell r="GO236">
            <v>26470.029614510331</v>
          </cell>
          <cell r="GP236">
            <v>26502.536081387156</v>
          </cell>
          <cell r="GQ236">
            <v>26533.670485908915</v>
          </cell>
          <cell r="GR236">
            <v>26563.48763487535</v>
          </cell>
          <cell r="GS236">
            <v>26592.040410764112</v>
          </cell>
          <cell r="GT236">
            <v>26619.37981620388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0</v>
          </cell>
          <cell r="HA236">
            <v>0</v>
          </cell>
          <cell r="HB236">
            <v>0</v>
          </cell>
          <cell r="HC236">
            <v>0</v>
          </cell>
          <cell r="HD236">
            <v>0</v>
          </cell>
          <cell r="HE236">
            <v>0</v>
          </cell>
          <cell r="HF236">
            <v>0</v>
          </cell>
          <cell r="HG236">
            <v>0</v>
          </cell>
          <cell r="HH236">
            <v>0</v>
          </cell>
          <cell r="HI236">
            <v>0</v>
          </cell>
          <cell r="HJ236">
            <v>0</v>
          </cell>
          <cell r="HK236">
            <v>0</v>
          </cell>
          <cell r="HL236">
            <v>0</v>
          </cell>
          <cell r="HM236">
            <v>0</v>
          </cell>
          <cell r="HN236">
            <v>0</v>
          </cell>
          <cell r="HO236">
            <v>0</v>
          </cell>
          <cell r="HP236">
            <v>0</v>
          </cell>
          <cell r="HQ236">
            <v>0</v>
          </cell>
          <cell r="HR236">
            <v>0</v>
          </cell>
          <cell r="HS236">
            <v>0</v>
          </cell>
          <cell r="HT236">
            <v>0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</row>
        <row r="237">
          <cell r="A237" t="str">
            <v>B2 base</v>
          </cell>
          <cell r="B237">
            <v>0</v>
          </cell>
          <cell r="C237">
            <v>598.10264222428486</v>
          </cell>
          <cell r="D237">
            <v>615.7015699262364</v>
          </cell>
          <cell r="E237">
            <v>633.81833893901489</v>
          </cell>
          <cell r="F237">
            <v>652.46818653319394</v>
          </cell>
          <cell r="G237">
            <v>671.6667983298546</v>
          </cell>
          <cell r="H237">
            <v>691.43032149311739</v>
          </cell>
          <cell r="I237">
            <v>711.77537831085897</v>
          </cell>
          <cell r="J237">
            <v>732.7190801750362</v>
          </cell>
          <cell r="K237">
            <v>754.27904197337466</v>
          </cell>
          <cell r="L237">
            <v>776.4733969045285</v>
          </cell>
          <cell r="M237">
            <v>799.32081172916844</v>
          </cell>
          <cell r="N237">
            <v>822.84050246982861</v>
          </cell>
          <cell r="O237">
            <v>847.05225057271286</v>
          </cell>
          <cell r="P237">
            <v>871.97641954505866</v>
          </cell>
          <cell r="Q237">
            <v>897.63397208204515</v>
          </cell>
          <cell r="R237">
            <v>924.04648769765674</v>
          </cell>
          <cell r="S237">
            <v>951.23618087432578</v>
          </cell>
          <cell r="T237">
            <v>979.22591974662112</v>
          </cell>
          <cell r="U237">
            <v>1008.0392453346988</v>
          </cell>
          <cell r="V237">
            <v>1037.7003913436852</v>
          </cell>
          <cell r="W237">
            <v>1068.2343045456537</v>
          </cell>
          <cell r="X237">
            <v>1099.6666657613287</v>
          </cell>
          <cell r="Y237">
            <v>1132.0239114591707</v>
          </cell>
          <cell r="Z237">
            <v>1165.3332559900039</v>
          </cell>
          <cell r="AA237">
            <v>1199.6227144758891</v>
          </cell>
          <cell r="AB237">
            <v>1234.9211263724931</v>
          </cell>
          <cell r="AC237">
            <v>1271.2581797247706</v>
          </cell>
          <cell r="AD237">
            <v>1308.6644361363601</v>
          </cell>
          <cell r="AE237">
            <v>1347.1713564736933</v>
          </cell>
          <cell r="AF237">
            <v>1386.811327326438</v>
          </cell>
          <cell r="AG237">
            <v>1427.6176882465313</v>
          </cell>
          <cell r="AH237">
            <v>1469.6247597887034</v>
          </cell>
          <cell r="AI237">
            <v>1512.867872376092</v>
          </cell>
          <cell r="AJ237">
            <v>1557.3833960152067</v>
          </cell>
          <cell r="AK237">
            <v>1603.20877088525</v>
          </cell>
          <cell r="AL237">
            <v>1650.3825388275152</v>
          </cell>
          <cell r="AM237">
            <v>1698.9443757613451</v>
          </cell>
          <cell r="AN237">
            <v>1748.9351250539205</v>
          </cell>
          <cell r="AO237">
            <v>1800.3968318719374</v>
          </cell>
          <cell r="AP237">
            <v>1853.3727785440726</v>
          </cell>
          <cell r="AQ237">
            <v>1907.9075209639714</v>
          </cell>
          <cell r="AR237">
            <v>1964.0469260643806</v>
          </cell>
          <cell r="AS237">
            <v>2021.8382103939448</v>
          </cell>
          <cell r="AT237">
            <v>2081.3299798291032</v>
          </cell>
          <cell r="AU237">
            <v>2142.5722704544987</v>
          </cell>
          <cell r="AV237">
            <v>2205.6165906462743</v>
          </cell>
          <cell r="AW237">
            <v>2270.5159643936527</v>
          </cell>
          <cell r="AX237">
            <v>2337.3249758952375</v>
          </cell>
          <cell r="AY237">
            <v>2406.0998154675412</v>
          </cell>
          <cell r="AZ237">
            <v>2476.8983268043512</v>
          </cell>
          <cell r="BA237">
            <v>2549.7800556266898</v>
          </cell>
          <cell r="BB237">
            <v>2624.8062997642714</v>
          </cell>
          <cell r="BC237">
            <v>2702.0401607105937</v>
          </cell>
          <cell r="BD237">
            <v>2781.5465966950092</v>
          </cell>
          <cell r="BE237">
            <v>2863.3924773164294</v>
          </cell>
          <cell r="BF237">
            <v>2947.6466397845948</v>
          </cell>
          <cell r="BG237">
            <v>3034.3799468162274</v>
          </cell>
          <cell r="BH237">
            <v>3123.6653462347517</v>
          </cell>
          <cell r="BI237">
            <v>3215.5779323237166</v>
          </cell>
          <cell r="BJ237">
            <v>3310.1950089855086</v>
          </cell>
          <cell r="BK237">
            <v>3407.5961547584966</v>
          </cell>
          <cell r="BL237">
            <v>3507.8632897472671</v>
          </cell>
          <cell r="BM237">
            <v>3611.0807445222654</v>
          </cell>
          <cell r="BN237">
            <v>3717.3353310467724</v>
          </cell>
          <cell r="BO237">
            <v>3826.7164156908857</v>
          </cell>
          <cell r="BP237">
            <v>4036.3247634251088</v>
          </cell>
          <cell r="BQ237">
            <v>4144.9107539214292</v>
          </cell>
          <cell r="BR237">
            <v>4431.1473431949826</v>
          </cell>
          <cell r="BS237">
            <v>4709.654954178066</v>
          </cell>
          <cell r="BT237">
            <v>4983.2659797794731</v>
          </cell>
          <cell r="BU237">
            <v>5168.1793555585982</v>
          </cell>
          <cell r="BV237">
            <v>5429.2891991392207</v>
          </cell>
          <cell r="BW237">
            <v>5739.6805044844796</v>
          </cell>
          <cell r="BX237">
            <v>5772.9038311733239</v>
          </cell>
          <cell r="BY237">
            <v>5784.1113822998259</v>
          </cell>
          <cell r="BZ237">
            <v>6108.7596598003829</v>
          </cell>
          <cell r="CA237">
            <v>6313.7106982126234</v>
          </cell>
          <cell r="CB237">
            <v>6531.8522926494334</v>
          </cell>
          <cell r="CC237">
            <v>6770.006586961119</v>
          </cell>
          <cell r="CD237">
            <v>6646.4670261474939</v>
          </cell>
          <cell r="CE237">
            <v>6607.2845380056688</v>
          </cell>
          <cell r="CF237">
            <v>6584.4687189467631</v>
          </cell>
          <cell r="CG237">
            <v>6671.7720682872832</v>
          </cell>
          <cell r="CH237">
            <v>6992.5638788014785</v>
          </cell>
          <cell r="CI237">
            <v>7174.0001774137718</v>
          </cell>
          <cell r="CJ237">
            <v>7350.7282061593642</v>
          </cell>
          <cell r="CK237">
            <v>7599.1207270677887</v>
          </cell>
          <cell r="CL237">
            <v>7875.393199038278</v>
          </cell>
          <cell r="CM237">
            <v>8028.812258654184</v>
          </cell>
          <cell r="CN237">
            <v>8120.7635707406462</v>
          </cell>
          <cell r="CO237">
            <v>8164.4821450725221</v>
          </cell>
          <cell r="CP237">
            <v>8197.9645401676516</v>
          </cell>
          <cell r="CQ237">
            <v>8266.3133173581773</v>
          </cell>
          <cell r="CR237">
            <v>8352.6449568679509</v>
          </cell>
          <cell r="CS237">
            <v>8564.8945072144161</v>
          </cell>
          <cell r="CT237">
            <v>8837.800177787929</v>
          </cell>
          <cell r="CU237">
            <v>8907.3068747199122</v>
          </cell>
          <cell r="CV237">
            <v>8919.8370911221409</v>
          </cell>
          <cell r="CW237">
            <v>9052.8168569160534</v>
          </cell>
          <cell r="CX237">
            <v>9293.2503715563089</v>
          </cell>
          <cell r="CY237">
            <v>9341.6579352776607</v>
          </cell>
          <cell r="CZ237">
            <v>9524.1515401497745</v>
          </cell>
          <cell r="DA237">
            <v>9828.8927135118302</v>
          </cell>
          <cell r="DB237">
            <v>10289.417871107549</v>
          </cell>
          <cell r="DC237">
            <v>10557.55051619265</v>
          </cell>
          <cell r="DD237">
            <v>10842.965707081052</v>
          </cell>
          <cell r="DE237">
            <v>11099.335837190632</v>
          </cell>
          <cell r="DF237">
            <v>11351.712546943205</v>
          </cell>
          <cell r="DG237">
            <v>11593.567943264457</v>
          </cell>
          <cell r="DH237">
            <v>11837.731492864097</v>
          </cell>
          <cell r="DI237">
            <v>12084.106245856588</v>
          </cell>
          <cell r="DJ237">
            <v>12332.591143882852</v>
          </cell>
          <cell r="DK237">
            <v>12583.081153833826</v>
          </cell>
          <cell r="DL237">
            <v>12835.467416789366</v>
          </cell>
          <cell r="DM237">
            <v>13089.637411878164</v>
          </cell>
          <cell r="DN237">
            <v>13345.475134669132</v>
          </cell>
          <cell r="DO237">
            <v>13602.861289609322</v>
          </cell>
          <cell r="DP237">
            <v>13861.673495929432</v>
          </cell>
          <cell r="DQ237">
            <v>14121.78650634585</v>
          </cell>
          <cell r="DR237">
            <v>14383.072437799172</v>
          </cell>
          <cell r="DS237">
            <v>14645.401013383944</v>
          </cell>
          <cell r="DT237">
            <v>14908.639814544105</v>
          </cell>
          <cell r="DU237">
            <v>15172.654542533874</v>
          </cell>
          <cell r="DV237">
            <v>15437.309288075754</v>
          </cell>
          <cell r="DW237">
            <v>15702.466808086441</v>
          </cell>
          <cell r="DX237">
            <v>15967.988808288326</v>
          </cell>
          <cell r="DY237">
            <v>16233.73623048011</v>
          </cell>
          <cell r="DZ237">
            <v>16499.569543204521</v>
          </cell>
          <cell r="EA237">
            <v>16765.349034525334</v>
          </cell>
          <cell r="EB237">
            <v>17030.935105609682</v>
          </cell>
          <cell r="EC237">
            <v>17296.188563805699</v>
          </cell>
          <cell r="ED237">
            <v>17560.97091390907</v>
          </cell>
          <cell r="EE237">
            <v>17825.14464632624</v>
          </cell>
          <cell r="EF237">
            <v>18088.573520865459</v>
          </cell>
          <cell r="EG237">
            <v>18351.122844920155</v>
          </cell>
          <cell r="EH237">
            <v>18612.659744851488</v>
          </cell>
          <cell r="EI237">
            <v>18873.053429427891</v>
          </cell>
          <cell r="EJ237">
            <v>19132.175444238685</v>
          </cell>
          <cell r="EK237">
            <v>19389.899916065213</v>
          </cell>
          <cell r="EL237">
            <v>19646.103786266343</v>
          </cell>
          <cell r="EM237">
            <v>19900.667032314166</v>
          </cell>
          <cell r="EN237">
            <v>20153.472876699892</v>
          </cell>
          <cell r="EO237">
            <v>20404.407982518191</v>
          </cell>
          <cell r="EP237">
            <v>20653.362635129615</v>
          </cell>
          <cell r="EQ237">
            <v>20900.230909394533</v>
          </cell>
          <cell r="ER237">
            <v>21144.91082206698</v>
          </cell>
          <cell r="ES237">
            <v>21387.304469032355</v>
          </cell>
          <cell r="ET237">
            <v>21627.318147167909</v>
          </cell>
          <cell r="EU237">
            <v>21864.862460698623</v>
          </cell>
          <cell r="EV237">
            <v>22099.85241201274</v>
          </cell>
          <cell r="EW237">
            <v>22332.207476989766</v>
          </cell>
          <cell r="EX237">
            <v>22561.851664979065</v>
          </cell>
          <cell r="EY237">
            <v>22788.713563647962</v>
          </cell>
          <cell r="EZ237">
            <v>23012.726368994638</v>
          </cell>
          <cell r="FA237">
            <v>23233.827900891978</v>
          </cell>
          <cell r="FB237">
            <v>23451.960604594165</v>
          </cell>
          <cell r="FC237">
            <v>23667.071538697146</v>
          </cell>
          <cell r="FD237">
            <v>23879.11235009777</v>
          </cell>
          <cell r="FE237">
            <v>24088.039236543311</v>
          </cell>
          <cell r="FF237">
            <v>24293.812897404088</v>
          </cell>
          <cell r="FG237">
            <v>24496.398473336274</v>
          </cell>
          <cell r="FH237">
            <v>24695.765475530017</v>
          </cell>
          <cell r="FI237">
            <v>24891.88770526024</v>
          </cell>
          <cell r="FJ237">
            <v>25084.743164473148</v>
          </cell>
          <cell r="FK237">
            <v>25274.313958151877</v>
          </cell>
          <cell r="FL237">
            <v>25460.586189209411</v>
          </cell>
          <cell r="FM237">
            <v>25643.549846656253</v>
          </cell>
          <cell r="FN237">
            <v>25823.198687785163</v>
          </cell>
          <cell r="FO237">
            <v>25999.530115105263</v>
          </cell>
          <cell r="FP237">
            <v>26172.545048744076</v>
          </cell>
          <cell r="FQ237">
            <v>26342.247795018047</v>
          </cell>
          <cell r="FR237">
            <v>26508.645911851461</v>
          </cell>
          <cell r="FS237">
            <v>26671.750071699411</v>
          </cell>
          <cell r="FT237">
            <v>26831.573922604264</v>
          </cell>
          <cell r="FU237">
            <v>26988.133947986295</v>
          </cell>
          <cell r="FV237">
            <v>27141.449325738857</v>
          </cell>
          <cell r="FW237">
            <v>27291.541787166749</v>
          </cell>
          <cell r="FX237">
            <v>27438.43547627352</v>
          </cell>
          <cell r="FY237">
            <v>27582.156809870001</v>
          </cell>
          <cell r="FZ237">
            <v>27722.734338942391</v>
          </cell>
          <cell r="GA237">
            <v>27860.19861168398</v>
          </cell>
          <cell r="GB237">
            <v>27994.582038560915</v>
          </cell>
          <cell r="GC237">
            <v>28125.918759748503</v>
          </cell>
          <cell r="GD237">
            <v>28254.244515241619</v>
          </cell>
          <cell r="GE237">
            <v>28379.596517910602</v>
          </cell>
          <cell r="GF237">
            <v>28502.013329742429</v>
          </cell>
          <cell r="GG237">
            <v>28621.534741476891</v>
          </cell>
          <cell r="GH237">
            <v>28738.201655818175</v>
          </cell>
          <cell r="GI237">
            <v>28852.055974374554</v>
          </cell>
          <cell r="GJ237">
            <v>28963.140488452293</v>
          </cell>
          <cell r="GK237">
            <v>29071.498773804939</v>
          </cell>
          <cell r="GL237">
            <v>29177.175089415385</v>
          </cell>
          <cell r="GM237">
            <v>29280.214280366079</v>
          </cell>
          <cell r="GN237">
            <v>29380.661684832223</v>
          </cell>
          <cell r="GO237">
            <v>29478.563045213345</v>
          </cell>
          <cell r="GP237">
            <v>29573.96442340143</v>
          </cell>
          <cell r="GQ237">
            <v>29666.912120167202</v>
          </cell>
          <cell r="GR237">
            <v>29757.452598631698</v>
          </cell>
          <cell r="GS237">
            <v>29845.6324117767</v>
          </cell>
          <cell r="GT237">
            <v>29931.498133935769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</row>
        <row r="238">
          <cell r="A238" t="str">
            <v>A2r 670</v>
          </cell>
          <cell r="B238">
            <v>0</v>
          </cell>
          <cell r="C238">
            <v>598.10264222428486</v>
          </cell>
          <cell r="D238">
            <v>615.7015699262364</v>
          </cell>
          <cell r="E238">
            <v>633.81833893901489</v>
          </cell>
          <cell r="F238">
            <v>652.46818653319394</v>
          </cell>
          <cell r="G238">
            <v>671.6667983298546</v>
          </cell>
          <cell r="H238">
            <v>691.43032149311739</v>
          </cell>
          <cell r="I238">
            <v>711.77537831085897</v>
          </cell>
          <cell r="J238">
            <v>732.7190801750362</v>
          </cell>
          <cell r="K238">
            <v>754.27904197337466</v>
          </cell>
          <cell r="L238">
            <v>776.4733969045285</v>
          </cell>
          <cell r="M238">
            <v>799.32081172916844</v>
          </cell>
          <cell r="N238">
            <v>822.84050246982861</v>
          </cell>
          <cell r="O238">
            <v>847.05225057271286</v>
          </cell>
          <cell r="P238">
            <v>871.97641954505866</v>
          </cell>
          <cell r="Q238">
            <v>897.63397208204515</v>
          </cell>
          <cell r="R238">
            <v>924.04648769765674</v>
          </cell>
          <cell r="S238">
            <v>951.23618087432578</v>
          </cell>
          <cell r="T238">
            <v>979.22591974662112</v>
          </cell>
          <cell r="U238">
            <v>1008.0392453346988</v>
          </cell>
          <cell r="V238">
            <v>1037.7003913436852</v>
          </cell>
          <cell r="W238">
            <v>1068.2343045456537</v>
          </cell>
          <cell r="X238">
            <v>1099.6666657613287</v>
          </cell>
          <cell r="Y238">
            <v>1132.0239114591707</v>
          </cell>
          <cell r="Z238">
            <v>1165.3332559900039</v>
          </cell>
          <cell r="AA238">
            <v>1199.6227144758891</v>
          </cell>
          <cell r="AB238">
            <v>1234.9211263724931</v>
          </cell>
          <cell r="AC238">
            <v>1271.2581797247706</v>
          </cell>
          <cell r="AD238">
            <v>1308.6644361363601</v>
          </cell>
          <cell r="AE238">
            <v>1347.1713564736933</v>
          </cell>
          <cell r="AF238">
            <v>1386.811327326438</v>
          </cell>
          <cell r="AG238">
            <v>1427.6176882465313</v>
          </cell>
          <cell r="AH238">
            <v>1469.6247597887034</v>
          </cell>
          <cell r="AI238">
            <v>1512.867872376092</v>
          </cell>
          <cell r="AJ238">
            <v>1557.3833960152067</v>
          </cell>
          <cell r="AK238">
            <v>1603.20877088525</v>
          </cell>
          <cell r="AL238">
            <v>1650.3825388275152</v>
          </cell>
          <cell r="AM238">
            <v>1698.9443757613451</v>
          </cell>
          <cell r="AN238">
            <v>1748.9351250539205</v>
          </cell>
          <cell r="AO238">
            <v>1800.3968318719374</v>
          </cell>
          <cell r="AP238">
            <v>1853.3727785440726</v>
          </cell>
          <cell r="AQ238">
            <v>1907.9075209639714</v>
          </cell>
          <cell r="AR238">
            <v>1964.0469260643806</v>
          </cell>
          <cell r="AS238">
            <v>2021.8382103939448</v>
          </cell>
          <cell r="AT238">
            <v>2081.3299798291032</v>
          </cell>
          <cell r="AU238">
            <v>2142.5722704544987</v>
          </cell>
          <cell r="AV238">
            <v>2205.6165906462743</v>
          </cell>
          <cell r="AW238">
            <v>2270.5159643936527</v>
          </cell>
          <cell r="AX238">
            <v>2337.3249758952375</v>
          </cell>
          <cell r="AY238">
            <v>2406.0998154675412</v>
          </cell>
          <cell r="AZ238">
            <v>2476.8983268043512</v>
          </cell>
          <cell r="BA238">
            <v>2549.7800556266898</v>
          </cell>
          <cell r="BB238">
            <v>2624.8062997642714</v>
          </cell>
          <cell r="BC238">
            <v>2702.0401607105937</v>
          </cell>
          <cell r="BD238">
            <v>2781.5465966950092</v>
          </cell>
          <cell r="BE238">
            <v>2863.3924773164294</v>
          </cell>
          <cell r="BF238">
            <v>2947.6466397845948</v>
          </cell>
          <cell r="BG238">
            <v>3034.3799468162274</v>
          </cell>
          <cell r="BH238">
            <v>3123.6653462347517</v>
          </cell>
          <cell r="BI238">
            <v>3215.5779323237166</v>
          </cell>
          <cell r="BJ238">
            <v>3310.1950089855086</v>
          </cell>
          <cell r="BK238">
            <v>3407.5961547584966</v>
          </cell>
          <cell r="BL238">
            <v>3507.8632897472671</v>
          </cell>
          <cell r="BM238">
            <v>3611.0807445222654</v>
          </cell>
          <cell r="BN238">
            <v>3717.3353310467724</v>
          </cell>
          <cell r="BO238">
            <v>3826.7164156908857</v>
          </cell>
          <cell r="BP238">
            <v>4036.3247634251088</v>
          </cell>
          <cell r="BQ238">
            <v>4144.9107539214292</v>
          </cell>
          <cell r="BR238">
            <v>4431.1473431949826</v>
          </cell>
          <cell r="BS238">
            <v>4709.654954178066</v>
          </cell>
          <cell r="BT238">
            <v>4983.2659797794731</v>
          </cell>
          <cell r="BU238">
            <v>5168.1793555585982</v>
          </cell>
          <cell r="BV238">
            <v>5429.2891991392207</v>
          </cell>
          <cell r="BW238">
            <v>5739.6805044844796</v>
          </cell>
          <cell r="BX238">
            <v>5772.9038311733239</v>
          </cell>
          <cell r="BY238">
            <v>5784.1113822998259</v>
          </cell>
          <cell r="BZ238">
            <v>6108.7596598003829</v>
          </cell>
          <cell r="CA238">
            <v>6313.7106982126234</v>
          </cell>
          <cell r="CB238">
            <v>6531.8522926494334</v>
          </cell>
          <cell r="CC238">
            <v>6770.006586961119</v>
          </cell>
          <cell r="CD238">
            <v>6646.4670261474939</v>
          </cell>
          <cell r="CE238">
            <v>6607.2845380056688</v>
          </cell>
          <cell r="CF238">
            <v>6584.4687189467631</v>
          </cell>
          <cell r="CG238">
            <v>6671.7720682872832</v>
          </cell>
          <cell r="CH238">
            <v>6992.5638788014785</v>
          </cell>
          <cell r="CI238">
            <v>7174.0001774137718</v>
          </cell>
          <cell r="CJ238">
            <v>7350.7282061593642</v>
          </cell>
          <cell r="CK238">
            <v>7599.1207270677887</v>
          </cell>
          <cell r="CL238">
            <v>7875.393199038278</v>
          </cell>
          <cell r="CM238">
            <v>8028.812258654184</v>
          </cell>
          <cell r="CN238">
            <v>8120.7635707406462</v>
          </cell>
          <cell r="CO238">
            <v>8164.4821450725221</v>
          </cell>
          <cell r="CP238">
            <v>8197.9645401676516</v>
          </cell>
          <cell r="CQ238">
            <v>8266.3133173581773</v>
          </cell>
          <cell r="CR238">
            <v>8352.6449568679509</v>
          </cell>
          <cell r="CS238">
            <v>8564.8945072144161</v>
          </cell>
          <cell r="CT238">
            <v>8837.800177787929</v>
          </cell>
          <cell r="CU238">
            <v>8907.3068747199122</v>
          </cell>
          <cell r="CV238">
            <v>8919.8370911221409</v>
          </cell>
          <cell r="CW238">
            <v>9052.8168569160534</v>
          </cell>
          <cell r="CX238">
            <v>9293.2503715563089</v>
          </cell>
          <cell r="CY238">
            <v>9341.6579352776607</v>
          </cell>
          <cell r="CZ238">
            <v>9524.1515401497745</v>
          </cell>
          <cell r="DA238">
            <v>9828.8927135118302</v>
          </cell>
          <cell r="DB238">
            <v>10289.417871107549</v>
          </cell>
          <cell r="DC238">
            <v>10557.55051619265</v>
          </cell>
          <cell r="DD238">
            <v>10842.965707081052</v>
          </cell>
          <cell r="DE238">
            <v>11099.335837190632</v>
          </cell>
          <cell r="DF238">
            <v>10852.556306316434</v>
          </cell>
          <cell r="DG238">
            <v>11117.175953611557</v>
          </cell>
          <cell r="DH238">
            <v>11384.048307453895</v>
          </cell>
          <cell r="DI238">
            <v>11652.99327378224</v>
          </cell>
          <cell r="DJ238">
            <v>11923.824721570401</v>
          </cell>
          <cell r="DK238">
            <v>12196.350962875949</v>
          </cell>
          <cell r="DL238">
            <v>12470.375267020054</v>
          </cell>
          <cell r="DM238">
            <v>12745.696406176268</v>
          </cell>
          <cell r="DN238">
            <v>13022.109229315656</v>
          </cell>
          <cell r="DO238">
            <v>13299.405261152691</v>
          </cell>
          <cell r="DP238">
            <v>13577.373322465488</v>
          </cell>
          <cell r="DQ238">
            <v>13855.800167929558</v>
          </cell>
          <cell r="DR238">
            <v>14134.471137410679</v>
          </cell>
          <cell r="DS238">
            <v>14413.17081651238</v>
          </cell>
          <cell r="DT238">
            <v>14691.683702069842</v>
          </cell>
          <cell r="DU238">
            <v>14969.794868226578</v>
          </cell>
          <cell r="DV238">
            <v>15247.290628723493</v>
          </cell>
          <cell r="DW238">
            <v>15523.959191072685</v>
          </cell>
          <cell r="DX238">
            <v>15799.591298379264</v>
          </cell>
          <cell r="DY238">
            <v>16073.980854712334</v>
          </cell>
          <cell r="DZ238">
            <v>16346.925530108756</v>
          </cell>
          <cell r="EA238">
            <v>16618.227341517002</v>
          </cell>
          <cell r="EB238">
            <v>16887.69320625006</v>
          </cell>
          <cell r="EC238">
            <v>17155.135464811294</v>
          </cell>
          <cell r="ED238">
            <v>17420.372370280547</v>
          </cell>
          <cell r="EE238">
            <v>17683.228541795186</v>
          </cell>
          <cell r="EF238">
            <v>17943.535380025591</v>
          </cell>
          <cell r="EG238">
            <v>18201.131442922546</v>
          </cell>
          <cell r="EH238">
            <v>18455.862780398795</v>
          </cell>
          <cell r="EI238">
            <v>18707.583226993258</v>
          </cell>
          <cell r="EJ238">
            <v>18956.154651949328</v>
          </cell>
          <cell r="EK238">
            <v>19201.447166512578</v>
          </cell>
          <cell r="EL238">
            <v>19443.339288614319</v>
          </cell>
          <cell r="EM238">
            <v>19681.718065450739</v>
          </cell>
          <cell r="EN238">
            <v>19916.4791547901</v>
          </cell>
          <cell r="EO238">
            <v>20147.526866138611</v>
          </cell>
          <cell r="EP238">
            <v>20374.774163167502</v>
          </cell>
          <cell r="EQ238">
            <v>20598.142629046659</v>
          </cell>
          <cell r="ER238">
            <v>20817.562396543155</v>
          </cell>
          <cell r="ES238">
            <v>21032.972044925165</v>
          </cell>
          <cell r="ET238">
            <v>21244.318465862296</v>
          </cell>
          <cell r="EU238">
            <v>21451.556700633286</v>
          </cell>
          <cell r="EV238">
            <v>21654.649751041328</v>
          </cell>
          <cell r="EW238">
            <v>21853.568366497133</v>
          </cell>
          <cell r="EX238">
            <v>22048.290809761969</v>
          </cell>
          <cell r="EY238">
            <v>22238.802603848653</v>
          </cell>
          <cell r="EZ238">
            <v>22425.096262559957</v>
          </cell>
          <cell r="FA238">
            <v>22607.171007103036</v>
          </cell>
          <cell r="FB238">
            <v>22785.032471158152</v>
          </cell>
          <cell r="FC238">
            <v>22958.692396701372</v>
          </cell>
          <cell r="FD238">
            <v>23128.168322788013</v>
          </cell>
          <cell r="FE238">
            <v>23293.48326939694</v>
          </cell>
          <cell r="FF238">
            <v>23454.665418319571</v>
          </cell>
          <cell r="FG238">
            <v>23611.747792952159</v>
          </cell>
          <cell r="FH238">
            <v>23764.767938719062</v>
          </cell>
          <cell r="FI238">
            <v>23913.767605719444</v>
          </cell>
          <cell r="FJ238">
            <v>24058.792435052423</v>
          </cell>
          <cell r="FK238">
            <v>24199.891650137579</v>
          </cell>
          <cell r="FL238">
            <v>24337.117754210747</v>
          </cell>
          <cell r="FM238">
            <v>24470.526235040048</v>
          </cell>
          <cell r="FN238">
            <v>24600.175277775976</v>
          </cell>
          <cell r="FO238">
            <v>24726.125486722151</v>
          </cell>
          <cell r="FP238">
            <v>24848.439616692136</v>
          </cell>
          <cell r="FQ238">
            <v>24967.182314501802</v>
          </cell>
          <cell r="FR238">
            <v>25082.419871037735</v>
          </cell>
          <cell r="FS238">
            <v>25194.219984239946</v>
          </cell>
          <cell r="FT238">
            <v>25302.651533242191</v>
          </cell>
          <cell r="FU238">
            <v>25407.784363825318</v>
          </cell>
          <cell r="FV238">
            <v>25509.689085258826</v>
          </cell>
          <cell r="FW238">
            <v>25608.436878532673</v>
          </cell>
          <cell r="FX238">
            <v>25704.099315915657</v>
          </cell>
          <cell r="FY238">
            <v>25796.748191717648</v>
          </cell>
          <cell r="FZ238">
            <v>25886.455364081128</v>
          </cell>
          <cell r="GA238">
            <v>25973.292607581763</v>
          </cell>
          <cell r="GB238">
            <v>26057.33147637836</v>
          </cell>
          <cell r="GC238">
            <v>26138.643177619026</v>
          </cell>
          <cell r="GD238">
            <v>26217.298454782125</v>
          </cell>
          <cell r="GE238">
            <v>26293.367480607663</v>
          </cell>
          <cell r="GF238">
            <v>26366.919759256318</v>
          </cell>
          <cell r="GG238">
            <v>26438.024037319232</v>
          </cell>
          <cell r="GH238">
            <v>26506.74822329171</v>
          </cell>
          <cell r="GI238">
            <v>26573.15931511718</v>
          </cell>
          <cell r="GJ238">
            <v>26637.32333540465</v>
          </cell>
          <cell r="GK238">
            <v>26699.3052739222</v>
          </cell>
          <cell r="GL238">
            <v>26759.169036971289</v>
          </cell>
          <cell r="GM238">
            <v>26816.977403250621</v>
          </cell>
          <cell r="GN238">
            <v>26872.791985824937</v>
          </cell>
          <cell r="GO238">
            <v>26926.673199821409</v>
          </cell>
          <cell r="GP238">
            <v>26978.680235486139</v>
          </cell>
          <cell r="GQ238">
            <v>27028.871036243199</v>
          </cell>
          <cell r="GR238">
            <v>27077.302281410481</v>
          </cell>
          <cell r="GS238">
            <v>27124.029373238391</v>
          </cell>
          <cell r="GT238">
            <v>27169.106427950504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</row>
        <row r="239">
          <cell r="A239" t="str">
            <v>B1 670</v>
          </cell>
          <cell r="B239">
            <v>0</v>
          </cell>
          <cell r="C239">
            <v>598.10264222428486</v>
          </cell>
          <cell r="D239">
            <v>615.7015699262364</v>
          </cell>
          <cell r="E239">
            <v>633.81833893901489</v>
          </cell>
          <cell r="F239">
            <v>652.46818653319394</v>
          </cell>
          <cell r="G239">
            <v>671.6667983298546</v>
          </cell>
          <cell r="H239">
            <v>691.43032149311739</v>
          </cell>
          <cell r="I239">
            <v>711.77537831085897</v>
          </cell>
          <cell r="J239">
            <v>732.7190801750362</v>
          </cell>
          <cell r="K239">
            <v>754.27904197337466</v>
          </cell>
          <cell r="L239">
            <v>776.4733969045285</v>
          </cell>
          <cell r="M239">
            <v>799.32081172916844</v>
          </cell>
          <cell r="N239">
            <v>822.84050246982861</v>
          </cell>
          <cell r="O239">
            <v>847.05225057271286</v>
          </cell>
          <cell r="P239">
            <v>871.97641954505866</v>
          </cell>
          <cell r="Q239">
            <v>897.63397208204515</v>
          </cell>
          <cell r="R239">
            <v>924.04648769765674</v>
          </cell>
          <cell r="S239">
            <v>951.23618087432578</v>
          </cell>
          <cell r="T239">
            <v>979.22591974662112</v>
          </cell>
          <cell r="U239">
            <v>1008.0392453346988</v>
          </cell>
          <cell r="V239">
            <v>1037.7003913436852</v>
          </cell>
          <cell r="W239">
            <v>1068.2343045456537</v>
          </cell>
          <cell r="X239">
            <v>1099.6666657613287</v>
          </cell>
          <cell r="Y239">
            <v>1132.0239114591707</v>
          </cell>
          <cell r="Z239">
            <v>1165.3332559900039</v>
          </cell>
          <cell r="AA239">
            <v>1199.6227144758891</v>
          </cell>
          <cell r="AB239">
            <v>1234.9211263724931</v>
          </cell>
          <cell r="AC239">
            <v>1271.2581797247706</v>
          </cell>
          <cell r="AD239">
            <v>1308.6644361363601</v>
          </cell>
          <cell r="AE239">
            <v>1347.1713564736933</v>
          </cell>
          <cell r="AF239">
            <v>1386.811327326438</v>
          </cell>
          <cell r="AG239">
            <v>1427.6176882465313</v>
          </cell>
          <cell r="AH239">
            <v>1469.6247597887034</v>
          </cell>
          <cell r="AI239">
            <v>1512.867872376092</v>
          </cell>
          <cell r="AJ239">
            <v>1557.3833960152067</v>
          </cell>
          <cell r="AK239">
            <v>1603.20877088525</v>
          </cell>
          <cell r="AL239">
            <v>1650.3825388275152</v>
          </cell>
          <cell r="AM239">
            <v>1698.9443757613451</v>
          </cell>
          <cell r="AN239">
            <v>1748.9351250539205</v>
          </cell>
          <cell r="AO239">
            <v>1800.3968318719374</v>
          </cell>
          <cell r="AP239">
            <v>1853.3727785440726</v>
          </cell>
          <cell r="AQ239">
            <v>1907.9075209639714</v>
          </cell>
          <cell r="AR239">
            <v>1964.0469260643806</v>
          </cell>
          <cell r="AS239">
            <v>2021.8382103939448</v>
          </cell>
          <cell r="AT239">
            <v>2081.3299798291032</v>
          </cell>
          <cell r="AU239">
            <v>2142.5722704544987</v>
          </cell>
          <cell r="AV239">
            <v>2205.6165906462743</v>
          </cell>
          <cell r="AW239">
            <v>2270.5159643936527</v>
          </cell>
          <cell r="AX239">
            <v>2337.3249758952375</v>
          </cell>
          <cell r="AY239">
            <v>2406.0998154675412</v>
          </cell>
          <cell r="AZ239">
            <v>2476.8983268043512</v>
          </cell>
          <cell r="BA239">
            <v>2549.7800556266898</v>
          </cell>
          <cell r="BB239">
            <v>2624.8062997642714</v>
          </cell>
          <cell r="BC239">
            <v>2702.0401607105937</v>
          </cell>
          <cell r="BD239">
            <v>2781.5465966950092</v>
          </cell>
          <cell r="BE239">
            <v>2863.3924773164294</v>
          </cell>
          <cell r="BF239">
            <v>2947.6466397845948</v>
          </cell>
          <cell r="BG239">
            <v>3034.3799468162274</v>
          </cell>
          <cell r="BH239">
            <v>3123.6653462347517</v>
          </cell>
          <cell r="BI239">
            <v>3215.5779323237166</v>
          </cell>
          <cell r="BJ239">
            <v>3310.1950089855086</v>
          </cell>
          <cell r="BK239">
            <v>3407.5961547584966</v>
          </cell>
          <cell r="BL239">
            <v>3507.8632897472671</v>
          </cell>
          <cell r="BM239">
            <v>3611.0807445222654</v>
          </cell>
          <cell r="BN239">
            <v>3717.3353310467724</v>
          </cell>
          <cell r="BO239">
            <v>3826.7164156908857</v>
          </cell>
          <cell r="BP239">
            <v>4036.3247634251088</v>
          </cell>
          <cell r="BQ239">
            <v>4144.9107539214292</v>
          </cell>
          <cell r="BR239">
            <v>4431.1473431949826</v>
          </cell>
          <cell r="BS239">
            <v>4709.654954178066</v>
          </cell>
          <cell r="BT239">
            <v>4983.2659797794731</v>
          </cell>
          <cell r="BU239">
            <v>5168.1793555585982</v>
          </cell>
          <cell r="BV239">
            <v>5429.2891991392207</v>
          </cell>
          <cell r="BW239">
            <v>5739.6805044844796</v>
          </cell>
          <cell r="BX239">
            <v>5772.9038311733239</v>
          </cell>
          <cell r="BY239">
            <v>5784.1113822998259</v>
          </cell>
          <cell r="BZ239">
            <v>6108.7596598003829</v>
          </cell>
          <cell r="CA239">
            <v>6313.7106982126234</v>
          </cell>
          <cell r="CB239">
            <v>6531.8522926494334</v>
          </cell>
          <cell r="CC239">
            <v>6770.006586961119</v>
          </cell>
          <cell r="CD239">
            <v>6646.4670261474939</v>
          </cell>
          <cell r="CE239">
            <v>6607.2845380056688</v>
          </cell>
          <cell r="CF239">
            <v>6584.4687189467631</v>
          </cell>
          <cell r="CG239">
            <v>6671.7720682872832</v>
          </cell>
          <cell r="CH239">
            <v>6992.5638788014785</v>
          </cell>
          <cell r="CI239">
            <v>7174.0001774137718</v>
          </cell>
          <cell r="CJ239">
            <v>7350.7282061593642</v>
          </cell>
          <cell r="CK239">
            <v>7599.1207270677887</v>
          </cell>
          <cell r="CL239">
            <v>7875.393199038278</v>
          </cell>
          <cell r="CM239">
            <v>8028.812258654184</v>
          </cell>
          <cell r="CN239">
            <v>8120.7635707406462</v>
          </cell>
          <cell r="CO239">
            <v>8164.4821450725221</v>
          </cell>
          <cell r="CP239">
            <v>8197.9645401676516</v>
          </cell>
          <cell r="CQ239">
            <v>8266.3133173581773</v>
          </cell>
          <cell r="CR239">
            <v>8352.6449568679509</v>
          </cell>
          <cell r="CS239">
            <v>8564.8945072144161</v>
          </cell>
          <cell r="CT239">
            <v>8837.800177787929</v>
          </cell>
          <cell r="CU239">
            <v>8907.3068747199122</v>
          </cell>
          <cell r="CV239">
            <v>8919.8370911221409</v>
          </cell>
          <cell r="CW239">
            <v>9052.8168569160534</v>
          </cell>
          <cell r="CX239">
            <v>9293.2503715563089</v>
          </cell>
          <cell r="CY239">
            <v>9341.6579352776607</v>
          </cell>
          <cell r="CZ239">
            <v>9524.1515401497745</v>
          </cell>
          <cell r="DA239">
            <v>9828.8927135118302</v>
          </cell>
          <cell r="DB239">
            <v>10289.417871107549</v>
          </cell>
          <cell r="DC239">
            <v>10557.55051619265</v>
          </cell>
          <cell r="DD239">
            <v>10842.965707081052</v>
          </cell>
          <cell r="DE239">
            <v>11099.335837190632</v>
          </cell>
          <cell r="DF239">
            <v>10924.51522320402</v>
          </cell>
          <cell r="DG239">
            <v>11232.862331330911</v>
          </cell>
          <cell r="DH239">
            <v>11543.201669146409</v>
          </cell>
          <cell r="DI239">
            <v>11855.182180470949</v>
          </cell>
          <cell r="DJ239">
            <v>12168.445187863177</v>
          </cell>
          <cell r="DK239">
            <v>12482.626016074908</v>
          </cell>
          <cell r="DL239">
            <v>12797.355674805343</v>
          </cell>
          <cell r="DM239">
            <v>13112.262584424047</v>
          </cell>
          <cell r="DN239">
            <v>13426.974327600656</v>
          </cell>
          <cell r="DO239">
            <v>13741.119409335555</v>
          </cell>
          <cell r="DP239">
            <v>14054.329007741399</v>
          </cell>
          <cell r="DQ239">
            <v>14366.238698084249</v>
          </cell>
          <cell r="DR239">
            <v>14676.490133051064</v>
          </cell>
          <cell r="DS239">
            <v>14984.732662955201</v>
          </cell>
          <cell r="DT239">
            <v>15290.624880604501</v>
          </cell>
          <cell r="DU239">
            <v>15593.836076811138</v>
          </cell>
          <cell r="DV239">
            <v>15894.047593987387</v>
          </cell>
          <cell r="DW239">
            <v>16190.954066910426</v>
          </cell>
          <cell r="DX239">
            <v>16484.264541512584</v>
          </cell>
          <cell r="DY239">
            <v>16773.703464419945</v>
          </cell>
          <cell r="DZ239">
            <v>17059.01153787904</v>
          </cell>
          <cell r="EA239">
            <v>17339.946436637536</v>
          </cell>
          <cell r="EB239">
            <v>17616.28338524036</v>
          </cell>
          <cell r="EC239">
            <v>17887.815596030665</v>
          </cell>
          <cell r="ED239">
            <v>18154.354569872703</v>
          </cell>
          <cell r="EE239">
            <v>18415.730263212608</v>
          </cell>
          <cell r="EF239">
            <v>18671.7911265396</v>
          </cell>
          <cell r="EG239">
            <v>18922.404020586451</v>
          </cell>
          <cell r="EH239">
            <v>19167.454017701562</v>
          </cell>
          <cell r="EI239">
            <v>19406.844096728062</v>
          </cell>
          <cell r="EJ239">
            <v>19640.494740435999</v>
          </cell>
          <cell r="EK239">
            <v>19868.343445074162</v>
          </cell>
          <cell r="EL239">
            <v>20090.344151944744</v>
          </cell>
          <cell r="EM239">
            <v>20306.466611067117</v>
          </cell>
          <cell r="EN239">
            <v>20516.695686999334</v>
          </cell>
          <cell r="EO239">
            <v>20721.030616742304</v>
          </cell>
          <cell r="EP239">
            <v>20919.48422937961</v>
          </cell>
          <cell r="EQ239">
            <v>21112.08213672202</v>
          </cell>
          <cell r="ER239">
            <v>21298.861903749344</v>
          </cell>
          <cell r="ES239">
            <v>21479.872207090415</v>
          </cell>
          <cell r="ET239">
            <v>21655.171989172504</v>
          </cell>
          <cell r="EU239">
            <v>21824.829615021281</v>
          </cell>
          <cell r="EV239">
            <v>21988.922038015979</v>
          </cell>
          <cell r="EW239">
            <v>22147.533980217035</v>
          </cell>
          <cell r="EX239">
            <v>22300.757132196133</v>
          </cell>
          <cell r="EY239">
            <v>22448.689376623603</v>
          </cell>
          <cell r="EZ239">
            <v>22591.434039213204</v>
          </cell>
          <cell r="FA239">
            <v>22729.099169998703</v>
          </cell>
          <cell r="FB239">
            <v>22861.796857324614</v>
          </cell>
          <cell r="FC239">
            <v>22989.642576381179</v>
          </cell>
          <cell r="FD239">
            <v>23112.754573603212</v>
          </cell>
          <cell r="FE239">
            <v>23231.253287786603</v>
          </cell>
          <cell r="FF239">
            <v>23345.26080835536</v>
          </cell>
          <cell r="FG239">
            <v>23454.900370836956</v>
          </cell>
          <cell r="FH239">
            <v>23560.295889272784</v>
          </cell>
          <cell r="FI239">
            <v>23661.571525002975</v>
          </cell>
          <cell r="FJ239">
            <v>23758.851291018596</v>
          </cell>
          <cell r="FK239">
            <v>23852.258690866856</v>
          </cell>
          <cell r="FL239">
            <v>23941.916390924282</v>
          </cell>
          <cell r="FM239">
            <v>24027.945924715281</v>
          </cell>
          <cell r="FN239">
            <v>24110.467427847409</v>
          </cell>
          <cell r="FO239">
            <v>24189.599402055777</v>
          </cell>
          <cell r="FP239">
            <v>24265.458506795432</v>
          </cell>
          <cell r="FQ239">
            <v>24338.159376788979</v>
          </cell>
          <cell r="FR239">
            <v>24407.814463924475</v>
          </cell>
          <cell r="FS239">
            <v>24474.533901903134</v>
          </cell>
          <cell r="FT239">
            <v>24538.425392055495</v>
          </cell>
          <cell r="FU239">
            <v>24599.594108775585</v>
          </cell>
          <cell r="FV239">
            <v>24658.14262306381</v>
          </cell>
          <cell r="FW239">
            <v>24714.170842718464</v>
          </cell>
          <cell r="FX239">
            <v>24767.775967771606</v>
          </cell>
          <cell r="FY239">
            <v>24819.052459825431</v>
          </cell>
          <cell r="FZ239">
            <v>24868.092024009635</v>
          </cell>
          <cell r="GA239">
            <v>24914.983602346889</v>
          </cell>
          <cell r="GB239">
            <v>24959.813377381241</v>
          </cell>
          <cell r="GC239">
            <v>25002.66478499303</v>
          </cell>
          <cell r="GD239">
            <v>25043.618535391823</v>
          </cell>
          <cell r="GE239">
            <v>25082.752641346087</v>
          </cell>
          <cell r="GF239">
            <v>25120.142452774449</v>
          </cell>
          <cell r="GG239">
            <v>25155.86069688695</v>
          </cell>
          <cell r="GH239">
            <v>25189.977523126785</v>
          </cell>
          <cell r="GI239">
            <v>25222.560552222156</v>
          </cell>
          <cell r="GJ239">
            <v>25253.674928714721</v>
          </cell>
          <cell r="GK239">
            <v>25283.383376384925</v>
          </cell>
          <cell r="GL239">
            <v>25311.74625604555</v>
          </cell>
          <cell r="GM239">
            <v>25338.821625223078</v>
          </cell>
          <cell r="GN239">
            <v>25364.665299291744</v>
          </cell>
          <cell r="GO239">
            <v>25389.330913667414</v>
          </cell>
          <cell r="GP239">
            <v>25412.869986708189</v>
          </cell>
          <cell r="GQ239">
            <v>25435.331983005402</v>
          </cell>
          <cell r="GR239">
            <v>25456.764376782903</v>
          </cell>
          <cell r="GS239">
            <v>25477.212715154139</v>
          </cell>
          <cell r="GT239">
            <v>25496.720681015726</v>
          </cell>
          <cell r="GU239">
            <v>0</v>
          </cell>
          <cell r="GV239">
            <v>0</v>
          </cell>
          <cell r="GW239">
            <v>0</v>
          </cell>
          <cell r="GX239">
            <v>0</v>
          </cell>
          <cell r="GY239">
            <v>0</v>
          </cell>
          <cell r="GZ239">
            <v>0</v>
          </cell>
          <cell r="HA239">
            <v>0</v>
          </cell>
          <cell r="HB239">
            <v>0</v>
          </cell>
          <cell r="HC239">
            <v>0</v>
          </cell>
          <cell r="HD239">
            <v>0</v>
          </cell>
          <cell r="HE239">
            <v>0</v>
          </cell>
          <cell r="HF239">
            <v>0</v>
          </cell>
          <cell r="HG239">
            <v>0</v>
          </cell>
          <cell r="HH239">
            <v>0</v>
          </cell>
          <cell r="HI239">
            <v>0</v>
          </cell>
          <cell r="HJ239">
            <v>0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0</v>
          </cell>
          <cell r="HQ239">
            <v>0</v>
          </cell>
          <cell r="HR239">
            <v>0</v>
          </cell>
          <cell r="HS239">
            <v>0</v>
          </cell>
          <cell r="HT239">
            <v>0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0</v>
          </cell>
          <cell r="IB239">
            <v>0</v>
          </cell>
          <cell r="IC239">
            <v>0</v>
          </cell>
          <cell r="ID239">
            <v>0</v>
          </cell>
        </row>
        <row r="240">
          <cell r="A240" t="str">
            <v>B2 670</v>
          </cell>
          <cell r="B240">
            <v>0</v>
          </cell>
          <cell r="C240">
            <v>598.10264222428486</v>
          </cell>
          <cell r="D240">
            <v>615.7015699262364</v>
          </cell>
          <cell r="E240">
            <v>633.81833893901489</v>
          </cell>
          <cell r="F240">
            <v>652.46818653319394</v>
          </cell>
          <cell r="G240">
            <v>671.6667983298546</v>
          </cell>
          <cell r="H240">
            <v>691.43032149311739</v>
          </cell>
          <cell r="I240">
            <v>711.77537831085897</v>
          </cell>
          <cell r="J240">
            <v>732.7190801750362</v>
          </cell>
          <cell r="K240">
            <v>754.27904197337466</v>
          </cell>
          <cell r="L240">
            <v>776.4733969045285</v>
          </cell>
          <cell r="M240">
            <v>799.32081172916844</v>
          </cell>
          <cell r="N240">
            <v>822.84050246982861</v>
          </cell>
          <cell r="O240">
            <v>847.05225057271286</v>
          </cell>
          <cell r="P240">
            <v>871.97641954505866</v>
          </cell>
          <cell r="Q240">
            <v>897.63397208204515</v>
          </cell>
          <cell r="R240">
            <v>924.04648769765674</v>
          </cell>
          <cell r="S240">
            <v>951.23618087432578</v>
          </cell>
          <cell r="T240">
            <v>979.22591974662112</v>
          </cell>
          <cell r="U240">
            <v>1008.0392453346988</v>
          </cell>
          <cell r="V240">
            <v>1037.7003913436852</v>
          </cell>
          <cell r="W240">
            <v>1068.2343045456537</v>
          </cell>
          <cell r="X240">
            <v>1099.6666657613287</v>
          </cell>
          <cell r="Y240">
            <v>1132.0239114591707</v>
          </cell>
          <cell r="Z240">
            <v>1165.3332559900039</v>
          </cell>
          <cell r="AA240">
            <v>1199.6227144758891</v>
          </cell>
          <cell r="AB240">
            <v>1234.9211263724931</v>
          </cell>
          <cell r="AC240">
            <v>1271.2581797247706</v>
          </cell>
          <cell r="AD240">
            <v>1308.6644361363601</v>
          </cell>
          <cell r="AE240">
            <v>1347.1713564736933</v>
          </cell>
          <cell r="AF240">
            <v>1386.811327326438</v>
          </cell>
          <cell r="AG240">
            <v>1427.6176882465313</v>
          </cell>
          <cell r="AH240">
            <v>1469.6247597887034</v>
          </cell>
          <cell r="AI240">
            <v>1512.867872376092</v>
          </cell>
          <cell r="AJ240">
            <v>1557.3833960152067</v>
          </cell>
          <cell r="AK240">
            <v>1603.20877088525</v>
          </cell>
          <cell r="AL240">
            <v>1650.3825388275152</v>
          </cell>
          <cell r="AM240">
            <v>1698.9443757613451</v>
          </cell>
          <cell r="AN240">
            <v>1748.9351250539205</v>
          </cell>
          <cell r="AO240">
            <v>1800.3968318719374</v>
          </cell>
          <cell r="AP240">
            <v>1853.3727785440726</v>
          </cell>
          <cell r="AQ240">
            <v>1907.9075209639714</v>
          </cell>
          <cell r="AR240">
            <v>1964.0469260643806</v>
          </cell>
          <cell r="AS240">
            <v>2021.8382103939448</v>
          </cell>
          <cell r="AT240">
            <v>2081.3299798291032</v>
          </cell>
          <cell r="AU240">
            <v>2142.5722704544987</v>
          </cell>
          <cell r="AV240">
            <v>2205.6165906462743</v>
          </cell>
          <cell r="AW240">
            <v>2270.5159643936527</v>
          </cell>
          <cell r="AX240">
            <v>2337.3249758952375</v>
          </cell>
          <cell r="AY240">
            <v>2406.0998154675412</v>
          </cell>
          <cell r="AZ240">
            <v>2476.8983268043512</v>
          </cell>
          <cell r="BA240">
            <v>2549.7800556266898</v>
          </cell>
          <cell r="BB240">
            <v>2624.8062997642714</v>
          </cell>
          <cell r="BC240">
            <v>2702.0401607105937</v>
          </cell>
          <cell r="BD240">
            <v>2781.5465966950092</v>
          </cell>
          <cell r="BE240">
            <v>2863.3924773164294</v>
          </cell>
          <cell r="BF240">
            <v>2947.6466397845948</v>
          </cell>
          <cell r="BG240">
            <v>3034.3799468162274</v>
          </cell>
          <cell r="BH240">
            <v>3123.6653462347517</v>
          </cell>
          <cell r="BI240">
            <v>3215.5779323237166</v>
          </cell>
          <cell r="BJ240">
            <v>3310.1950089855086</v>
          </cell>
          <cell r="BK240">
            <v>3407.5961547584966</v>
          </cell>
          <cell r="BL240">
            <v>3507.8632897472671</v>
          </cell>
          <cell r="BM240">
            <v>3611.0807445222654</v>
          </cell>
          <cell r="BN240">
            <v>3717.3353310467724</v>
          </cell>
          <cell r="BO240">
            <v>3826.7164156908857</v>
          </cell>
          <cell r="BP240">
            <v>4036.3247634251088</v>
          </cell>
          <cell r="BQ240">
            <v>4144.9107539214292</v>
          </cell>
          <cell r="BR240">
            <v>4431.1473431949826</v>
          </cell>
          <cell r="BS240">
            <v>4709.654954178066</v>
          </cell>
          <cell r="BT240">
            <v>4983.2659797794731</v>
          </cell>
          <cell r="BU240">
            <v>5168.1793555585982</v>
          </cell>
          <cell r="BV240">
            <v>5429.2891991392207</v>
          </cell>
          <cell r="BW240">
            <v>5739.6805044844796</v>
          </cell>
          <cell r="BX240">
            <v>5772.9038311733239</v>
          </cell>
          <cell r="BY240">
            <v>5784.1113822998259</v>
          </cell>
          <cell r="BZ240">
            <v>6108.7596598003829</v>
          </cell>
          <cell r="CA240">
            <v>6313.7106982126234</v>
          </cell>
          <cell r="CB240">
            <v>6531.8522926494334</v>
          </cell>
          <cell r="CC240">
            <v>6770.006586961119</v>
          </cell>
          <cell r="CD240">
            <v>6646.4670261474939</v>
          </cell>
          <cell r="CE240">
            <v>6607.2845380056688</v>
          </cell>
          <cell r="CF240">
            <v>6584.4687189467631</v>
          </cell>
          <cell r="CG240">
            <v>6671.7720682872832</v>
          </cell>
          <cell r="CH240">
            <v>6992.5638788014785</v>
          </cell>
          <cell r="CI240">
            <v>7174.0001774137718</v>
          </cell>
          <cell r="CJ240">
            <v>7350.7282061593642</v>
          </cell>
          <cell r="CK240">
            <v>7599.1207270677887</v>
          </cell>
          <cell r="CL240">
            <v>7875.393199038278</v>
          </cell>
          <cell r="CM240">
            <v>8028.812258654184</v>
          </cell>
          <cell r="CN240">
            <v>8120.7635707406462</v>
          </cell>
          <cell r="CO240">
            <v>8164.4821450725221</v>
          </cell>
          <cell r="CP240">
            <v>8197.9645401676516</v>
          </cell>
          <cell r="CQ240">
            <v>8266.3133173581773</v>
          </cell>
          <cell r="CR240">
            <v>8352.6449568679509</v>
          </cell>
          <cell r="CS240">
            <v>8564.8945072144161</v>
          </cell>
          <cell r="CT240">
            <v>8837.800177787929</v>
          </cell>
          <cell r="CU240">
            <v>8907.3068747199122</v>
          </cell>
          <cell r="CV240">
            <v>8919.8370911221409</v>
          </cell>
          <cell r="CW240">
            <v>9052.8168569160534</v>
          </cell>
          <cell r="CX240">
            <v>9293.2503715563089</v>
          </cell>
          <cell r="CY240">
            <v>9341.6579352776607</v>
          </cell>
          <cell r="CZ240">
            <v>9524.1515401497745</v>
          </cell>
          <cell r="DA240">
            <v>9828.8927135118302</v>
          </cell>
          <cell r="DB240">
            <v>10289.417871107549</v>
          </cell>
          <cell r="DC240">
            <v>10557.55051619265</v>
          </cell>
          <cell r="DD240">
            <v>10842.965707081052</v>
          </cell>
          <cell r="DE240">
            <v>11099.335837190632</v>
          </cell>
          <cell r="DF240">
            <v>11169.523105724498</v>
          </cell>
          <cell r="DG240">
            <v>11416.521365584609</v>
          </cell>
          <cell r="DH240">
            <v>11665.068727927901</v>
          </cell>
          <cell r="DI240">
            <v>11915.006704711868</v>
          </cell>
          <cell r="DJ240">
            <v>12166.173100387001</v>
          </cell>
          <cell r="DK240">
            <v>12418.402418232321</v>
          </cell>
          <cell r="DL240">
            <v>12671.526285347871</v>
          </cell>
          <cell r="DM240">
            <v>12925.373894056562</v>
          </cell>
          <cell r="DN240">
            <v>13179.772457308502</v>
          </cell>
          <cell r="DO240">
            <v>13434.547675543492</v>
          </cell>
          <cell r="DP240">
            <v>13689.524212354127</v>
          </cell>
          <cell r="DQ240">
            <v>13944.526176204188</v>
          </cell>
          <cell r="DR240">
            <v>14199.377605396541</v>
          </cell>
          <cell r="DS240">
            <v>14453.902953452103</v>
          </cell>
          <cell r="DT240">
            <v>14707.927572057295</v>
          </cell>
          <cell r="DU240">
            <v>14961.278188761864</v>
          </cell>
          <cell r="DV240">
            <v>15213.783376661475</v>
          </cell>
          <cell r="DW240">
            <v>15465.274013379418</v>
          </cell>
          <cell r="DX240">
            <v>15715.583726767893</v>
          </cell>
          <cell r="DY240">
            <v>15964.549324879861</v>
          </cell>
          <cell r="DZ240">
            <v>16212.011207915808</v>
          </cell>
          <cell r="EA240">
            <v>16457.813760023186</v>
          </cell>
          <cell r="EB240">
            <v>16701.805719017699</v>
          </cell>
          <cell r="EC240">
            <v>16943.840522302107</v>
          </cell>
          <cell r="ED240">
            <v>17183.776627476647</v>
          </cell>
          <cell r="EE240">
            <v>17421.477806363149</v>
          </cell>
          <cell r="EF240">
            <v>17656.813411398689</v>
          </cell>
          <cell r="EG240">
            <v>17889.658613591761</v>
          </cell>
          <cell r="EH240">
            <v>18119.89461147102</v>
          </cell>
          <cell r="EI240">
            <v>18347.408810691282</v>
          </cell>
          <cell r="EJ240">
            <v>18572.094974190386</v>
          </cell>
          <cell r="EK240">
            <v>18793.853343011826</v>
          </cell>
          <cell r="EL240">
            <v>19012.590728119056</v>
          </cell>
          <cell r="EM240">
            <v>19228.220573726307</v>
          </cell>
          <cell r="EN240">
            <v>19440.662992855738</v>
          </cell>
          <cell r="EO240">
            <v>19649.844776000471</v>
          </cell>
          <cell r="EP240">
            <v>19855.699373926298</v>
          </cell>
          <cell r="EQ240">
            <v>20058.166855780812</v>
          </cell>
          <cell r="ER240">
            <v>20257.193843796893</v>
          </cell>
          <cell r="ES240">
            <v>20452.733425977411</v>
          </cell>
          <cell r="ET240">
            <v>20644.745048230103</v>
          </cell>
          <cell r="EU240">
            <v>20833.194387485459</v>
          </cell>
          <cell r="EV240">
            <v>21018.053207377267</v>
          </cell>
          <cell r="EW240">
            <v>21199.299198095428</v>
          </cell>
          <cell r="EX240">
            <v>21376.91580203468</v>
          </cell>
          <cell r="EY240">
            <v>21550.892026862104</v>
          </cell>
          <cell r="EZ240">
            <v>21721.222247611619</v>
          </cell>
          <cell r="FA240">
            <v>21887.905999386487</v>
          </cell>
          <cell r="FB240">
            <v>22050.947762212269</v>
          </cell>
          <cell r="FC240">
            <v>22210.356739533963</v>
          </cell>
          <cell r="FD240">
            <v>22366.146631793625</v>
          </cell>
          <cell r="FE240">
            <v>22518.335406459973</v>
          </cell>
          <cell r="FF240">
            <v>22666.94506581028</v>
          </cell>
          <cell r="FG240">
            <v>22812.001413688875</v>
          </cell>
          <cell r="FH240">
            <v>22953.533822386675</v>
          </cell>
          <cell r="FI240">
            <v>23091.575000703884</v>
          </cell>
          <cell r="FJ240">
            <v>23226.160764173535</v>
          </cell>
          <cell r="FK240">
            <v>23357.329808339135</v>
          </cell>
          <cell r="FL240">
            <v>23485.123485894808</v>
          </cell>
          <cell r="FM240">
            <v>23609.585588412872</v>
          </cell>
          <cell r="FN240">
            <v>23730.762133301716</v>
          </cell>
          <cell r="FO240">
            <v>23848.701156557341</v>
          </cell>
          <cell r="FP240">
            <v>23963.452511794883</v>
          </cell>
          <cell r="FQ240">
            <v>24075.067675972776</v>
          </cell>
          <cell r="FR240">
            <v>24183.599562152205</v>
          </cell>
          <cell r="FS240">
            <v>24289.102339568039</v>
          </cell>
          <cell r="FT240">
            <v>24391.631261225302</v>
          </cell>
          <cell r="FU240">
            <v>24491.242499177064</v>
          </cell>
          <cell r="FV240">
            <v>24587.992987585858</v>
          </cell>
          <cell r="FW240">
            <v>24681.94027362109</v>
          </cell>
          <cell r="FX240">
            <v>24773.142376199619</v>
          </cell>
          <cell r="FY240">
            <v>24861.657652535534</v>
          </cell>
          <cell r="FZ240">
            <v>24947.544672428223</v>
          </cell>
          <cell r="GA240">
            <v>25030.862100184509</v>
          </cell>
          <cell r="GB240">
            <v>25111.668584041694</v>
          </cell>
          <cell r="GC240">
            <v>25190.022652932465</v>
          </cell>
          <cell r="GD240">
            <v>25265.982620410658</v>
          </cell>
          <cell r="GE240">
            <v>25339.606495537875</v>
          </cell>
          <cell r="GF240">
            <v>25410.951900515174</v>
          </cell>
          <cell r="GG240">
            <v>25480.075994831062</v>
          </cell>
          <cell r="GH240">
            <v>25547.035405686715</v>
          </cell>
          <cell r="GI240">
            <v>25611.88616445136</v>
          </cell>
          <cell r="GJ240">
            <v>25674.683648895203</v>
          </cell>
          <cell r="GK240">
            <v>25735.482530943464</v>
          </cell>
          <cell r="GL240">
            <v>25794.336729693427</v>
          </cell>
          <cell r="GM240">
            <v>25851.299369436088</v>
          </cell>
          <cell r="GN240">
            <v>25906.422742425329</v>
          </cell>
          <cell r="GO240">
            <v>25959.758276140015</v>
          </cell>
          <cell r="GP240">
            <v>26011.356504788346</v>
          </cell>
          <cell r="GQ240">
            <v>26061.267044808126</v>
          </cell>
          <cell r="GR240">
            <v>26109.538574122413</v>
          </cell>
          <cell r="GS240">
            <v>26156.21881491617</v>
          </cell>
          <cell r="GT240">
            <v>26201.35451970631</v>
          </cell>
          <cell r="GU240">
            <v>26244.991460484856</v>
          </cell>
          <cell r="GV240">
            <v>26287.174420722731</v>
          </cell>
          <cell r="GW240">
            <v>26327.947190029507</v>
          </cell>
          <cell r="GX240">
            <v>26367.352561272819</v>
          </cell>
          <cell r="GY240">
            <v>26405.432329969335</v>
          </cell>
          <cell r="GZ240">
            <v>26442.227295767683</v>
          </cell>
          <cell r="HA240">
            <v>26477.777265852041</v>
          </cell>
          <cell r="HB240">
            <v>26512.121060103647</v>
          </cell>
          <cell r="HC240">
            <v>26545.296517865572</v>
          </cell>
          <cell r="HD240">
            <v>26577.340506164459</v>
          </cell>
          <cell r="HE240">
            <v>26608.288929250746</v>
          </cell>
          <cell r="HF240">
            <v>26638.176739327031</v>
          </cell>
          <cell r="HG240">
            <v>26667.03794834152</v>
          </cell>
          <cell r="HH240">
            <v>26694.905640731067</v>
          </cell>
          <cell r="HI240">
            <v>26721.811987005651</v>
          </cell>
          <cell r="HJ240">
            <v>26747.788258072585</v>
          </cell>
          <cell r="HK240">
            <v>26772.864840205992</v>
          </cell>
          <cell r="HL240">
            <v>26797.071250572881</v>
          </cell>
          <cell r="HM240">
            <v>26820.43615323375</v>
          </cell>
          <cell r="HN240">
            <v>26842.987375541135</v>
          </cell>
          <cell r="HO240">
            <v>26864.751924865341</v>
          </cell>
          <cell r="HP240">
            <v>26885.756005581661</v>
          </cell>
          <cell r="HQ240">
            <v>26906.025036258663</v>
          </cell>
          <cell r="HR240">
            <v>26925.583666991632</v>
          </cell>
          <cell r="HS240">
            <v>26944.455796830029</v>
          </cell>
          <cell r="HT240">
            <v>26962.664591251858</v>
          </cell>
          <cell r="HU240">
            <v>26980.23249964201</v>
          </cell>
          <cell r="HV240">
            <v>26997.181272735372</v>
          </cell>
          <cell r="HW240">
            <v>27013.531979989057</v>
          </cell>
          <cell r="HX240">
            <v>27029.305026851423</v>
          </cell>
          <cell r="HY240">
            <v>27044.520171898759</v>
          </cell>
          <cell r="HZ240">
            <v>27059.196543813316</v>
          </cell>
          <cell r="IA240">
            <v>27073.352658179265</v>
          </cell>
          <cell r="IB240">
            <v>27087.006434075454</v>
          </cell>
          <cell r="IC240">
            <v>27100.175210446614</v>
          </cell>
          <cell r="ID240">
            <v>27112.875762236359</v>
          </cell>
        </row>
        <row r="241">
          <cell r="A241" t="str">
            <v>B1 480</v>
          </cell>
          <cell r="B241">
            <v>0</v>
          </cell>
          <cell r="C241">
            <v>598.10264222428486</v>
          </cell>
          <cell r="D241">
            <v>615.7015699262364</v>
          </cell>
          <cell r="E241">
            <v>633.81833893901489</v>
          </cell>
          <cell r="F241">
            <v>652.46818653319394</v>
          </cell>
          <cell r="G241">
            <v>671.6667983298546</v>
          </cell>
          <cell r="H241">
            <v>691.43032149311739</v>
          </cell>
          <cell r="I241">
            <v>711.77537831085897</v>
          </cell>
          <cell r="J241">
            <v>732.7190801750362</v>
          </cell>
          <cell r="K241">
            <v>754.27904197337466</v>
          </cell>
          <cell r="L241">
            <v>776.4733969045285</v>
          </cell>
          <cell r="M241">
            <v>799.32081172916844</v>
          </cell>
          <cell r="N241">
            <v>822.84050246982861</v>
          </cell>
          <cell r="O241">
            <v>847.05225057271286</v>
          </cell>
          <cell r="P241">
            <v>871.97641954505866</v>
          </cell>
          <cell r="Q241">
            <v>897.63397208204515</v>
          </cell>
          <cell r="R241">
            <v>924.04648769765674</v>
          </cell>
          <cell r="S241">
            <v>951.23618087432578</v>
          </cell>
          <cell r="T241">
            <v>979.22591974662112</v>
          </cell>
          <cell r="U241">
            <v>1008.0392453346988</v>
          </cell>
          <cell r="V241">
            <v>1037.7003913436852</v>
          </cell>
          <cell r="W241">
            <v>1068.2343045456537</v>
          </cell>
          <cell r="X241">
            <v>1099.6666657613287</v>
          </cell>
          <cell r="Y241">
            <v>1132.0239114591707</v>
          </cell>
          <cell r="Z241">
            <v>1165.3332559900039</v>
          </cell>
          <cell r="AA241">
            <v>1199.6227144758891</v>
          </cell>
          <cell r="AB241">
            <v>1234.9211263724931</v>
          </cell>
          <cell r="AC241">
            <v>1271.2581797247706</v>
          </cell>
          <cell r="AD241">
            <v>1308.6644361363601</v>
          </cell>
          <cell r="AE241">
            <v>1347.1713564736933</v>
          </cell>
          <cell r="AF241">
            <v>1386.811327326438</v>
          </cell>
          <cell r="AG241">
            <v>1427.6176882465313</v>
          </cell>
          <cell r="AH241">
            <v>1469.6247597887034</v>
          </cell>
          <cell r="AI241">
            <v>1512.867872376092</v>
          </cell>
          <cell r="AJ241">
            <v>1557.3833960152067</v>
          </cell>
          <cell r="AK241">
            <v>1603.20877088525</v>
          </cell>
          <cell r="AL241">
            <v>1650.3825388275152</v>
          </cell>
          <cell r="AM241">
            <v>1698.9443757613451</v>
          </cell>
          <cell r="AN241">
            <v>1748.9351250539205</v>
          </cell>
          <cell r="AO241">
            <v>1800.3968318719374</v>
          </cell>
          <cell r="AP241">
            <v>1853.3727785440726</v>
          </cell>
          <cell r="AQ241">
            <v>1907.9075209639714</v>
          </cell>
          <cell r="AR241">
            <v>1964.0469260643806</v>
          </cell>
          <cell r="AS241">
            <v>2021.8382103939448</v>
          </cell>
          <cell r="AT241">
            <v>2081.3299798291032</v>
          </cell>
          <cell r="AU241">
            <v>2142.5722704544987</v>
          </cell>
          <cell r="AV241">
            <v>2205.6165906462743</v>
          </cell>
          <cell r="AW241">
            <v>2270.5159643936527</v>
          </cell>
          <cell r="AX241">
            <v>2337.3249758952375</v>
          </cell>
          <cell r="AY241">
            <v>2406.0998154675412</v>
          </cell>
          <cell r="AZ241">
            <v>2476.8983268043512</v>
          </cell>
          <cell r="BA241">
            <v>2549.7800556266898</v>
          </cell>
          <cell r="BB241">
            <v>2624.8062997642714</v>
          </cell>
          <cell r="BC241">
            <v>2702.0401607105937</v>
          </cell>
          <cell r="BD241">
            <v>2781.5465966950092</v>
          </cell>
          <cell r="BE241">
            <v>2863.3924773164294</v>
          </cell>
          <cell r="BF241">
            <v>2947.6466397845948</v>
          </cell>
          <cell r="BG241">
            <v>3034.3799468162274</v>
          </cell>
          <cell r="BH241">
            <v>3123.6653462347517</v>
          </cell>
          <cell r="BI241">
            <v>3215.5779323237166</v>
          </cell>
          <cell r="BJ241">
            <v>3310.1950089855086</v>
          </cell>
          <cell r="BK241">
            <v>3407.5961547584966</v>
          </cell>
          <cell r="BL241">
            <v>3507.8632897472671</v>
          </cell>
          <cell r="BM241">
            <v>3611.0807445222654</v>
          </cell>
          <cell r="BN241">
            <v>3717.3353310467724</v>
          </cell>
          <cell r="BO241">
            <v>3826.7164156908857</v>
          </cell>
          <cell r="BP241">
            <v>4036.3247634251088</v>
          </cell>
          <cell r="BQ241">
            <v>4144.9107539214292</v>
          </cell>
          <cell r="BR241">
            <v>4431.1473431949826</v>
          </cell>
          <cell r="BS241">
            <v>4709.654954178066</v>
          </cell>
          <cell r="BT241">
            <v>4983.2659797794731</v>
          </cell>
          <cell r="BU241">
            <v>5168.1793555585982</v>
          </cell>
          <cell r="BV241">
            <v>5429.2891991392207</v>
          </cell>
          <cell r="BW241">
            <v>5739.6805044844796</v>
          </cell>
          <cell r="BX241">
            <v>5772.9038311733239</v>
          </cell>
          <cell r="BY241">
            <v>5784.1113822998259</v>
          </cell>
          <cell r="BZ241">
            <v>6108.7596598003829</v>
          </cell>
          <cell r="CA241">
            <v>6313.7106982126234</v>
          </cell>
          <cell r="CB241">
            <v>6531.8522926494334</v>
          </cell>
          <cell r="CC241">
            <v>6770.006586961119</v>
          </cell>
          <cell r="CD241">
            <v>6646.4670261474939</v>
          </cell>
          <cell r="CE241">
            <v>6607.2845380056688</v>
          </cell>
          <cell r="CF241">
            <v>6584.4687189467631</v>
          </cell>
          <cell r="CG241">
            <v>6671.7720682872832</v>
          </cell>
          <cell r="CH241">
            <v>6992.5638788014785</v>
          </cell>
          <cell r="CI241">
            <v>7174.0001774137718</v>
          </cell>
          <cell r="CJ241">
            <v>7350.7282061593642</v>
          </cell>
          <cell r="CK241">
            <v>7599.1207270677887</v>
          </cell>
          <cell r="CL241">
            <v>7875.393199038278</v>
          </cell>
          <cell r="CM241">
            <v>8028.812258654184</v>
          </cell>
          <cell r="CN241">
            <v>8120.7635707406462</v>
          </cell>
          <cell r="CO241">
            <v>8164.4821450725221</v>
          </cell>
          <cell r="CP241">
            <v>8197.9645401676516</v>
          </cell>
          <cell r="CQ241">
            <v>8266.3133173581773</v>
          </cell>
          <cell r="CR241">
            <v>8352.6449568679509</v>
          </cell>
          <cell r="CS241">
            <v>8564.8945072144161</v>
          </cell>
          <cell r="CT241">
            <v>8837.800177787929</v>
          </cell>
          <cell r="CU241">
            <v>8907.3068747199122</v>
          </cell>
          <cell r="CV241">
            <v>8919.8370911221409</v>
          </cell>
          <cell r="CW241">
            <v>9052.8168569160534</v>
          </cell>
          <cell r="CX241">
            <v>9293.2503715563089</v>
          </cell>
          <cell r="CY241">
            <v>9341.6579352776607</v>
          </cell>
          <cell r="CZ241">
            <v>9524.1515401497745</v>
          </cell>
          <cell r="DA241">
            <v>9828.8927135118302</v>
          </cell>
          <cell r="DB241">
            <v>10289.417871107549</v>
          </cell>
          <cell r="DC241">
            <v>10557.55051619265</v>
          </cell>
          <cell r="DD241">
            <v>10842.965707081052</v>
          </cell>
          <cell r="DE241">
            <v>11099.335837190632</v>
          </cell>
          <cell r="DF241">
            <v>10595.536969129438</v>
          </cell>
          <cell r="DG241">
            <v>10827.427562327679</v>
          </cell>
          <cell r="DH241">
            <v>11060.844463366837</v>
          </cell>
          <cell r="DI241">
            <v>11295.646554116771</v>
          </cell>
          <cell r="DJ241">
            <v>11531.689190069974</v>
          </cell>
          <cell r="DK241">
            <v>11768.824541661368</v>
          </cell>
          <cell r="DL241">
            <v>12006.901952751201</v>
          </cell>
          <cell r="DM241">
            <v>12245.768314496821</v>
          </cell>
          <cell r="DN241">
            <v>12485.268452696915</v>
          </cell>
          <cell r="DO241">
            <v>12725.245526565575</v>
          </cell>
          <cell r="DP241">
            <v>12965.541436785808</v>
          </cell>
          <cell r="DQ241">
            <v>13205.997240603623</v>
          </cell>
          <cell r="DR241">
            <v>13446.453571656462</v>
          </cell>
          <cell r="DS241">
            <v>13686.751062184265</v>
          </cell>
          <cell r="DT241">
            <v>13926.730765248374</v>
          </cell>
          <cell r="DU241">
            <v>14166.234574583495</v>
          </cell>
          <cell r="DV241">
            <v>14405.105639730733</v>
          </cell>
          <cell r="DW241">
            <v>14643.188774145106</v>
          </cell>
          <cell r="DX241">
            <v>14880.330854038171</v>
          </cell>
          <cell r="DY241">
            <v>15116.381205804666</v>
          </cell>
          <cell r="DZ241">
            <v>15351.191979989851</v>
          </cell>
          <cell r="EA241">
            <v>15584.618509880174</v>
          </cell>
          <cell r="EB241">
            <v>15816.519652942061</v>
          </cell>
          <cell r="EC241">
            <v>16046.75811349029</v>
          </cell>
          <cell r="ED241">
            <v>16275.200745135933</v>
          </cell>
          <cell r="EE241">
            <v>16501.718831742652</v>
          </cell>
          <cell r="EF241">
            <v>16726.188345806058</v>
          </cell>
          <cell r="EG241">
            <v>16948.490183362304</v>
          </cell>
          <cell r="EH241">
            <v>17168.51037472596</v>
          </cell>
          <cell r="EI241">
            <v>17386.140270551794</v>
          </cell>
          <cell r="EJ241">
            <v>17601.276702907559</v>
          </cell>
          <cell r="EK241">
            <v>17813.822121233636</v>
          </cell>
          <cell r="EL241">
            <v>18023.684703247967</v>
          </cell>
          <cell r="EM241">
            <v>18230.778441029546</v>
          </cell>
          <cell r="EN241">
            <v>18435.023202679284</v>
          </cell>
          <cell r="EO241">
            <v>18636.344770111526</v>
          </cell>
          <cell r="EP241">
            <v>18834.674853672313</v>
          </cell>
          <cell r="EQ241">
            <v>19029.951084409906</v>
          </cell>
          <cell r="ER241">
            <v>19222.116984939155</v>
          </cell>
          <cell r="ES241">
            <v>19411.121919942994</v>
          </cell>
          <cell r="ET241">
            <v>19596.921027441589</v>
          </cell>
          <cell r="EU241">
            <v>19779.475132032247</v>
          </cell>
          <cell r="EV241">
            <v>19958.750641361683</v>
          </cell>
          <cell r="EW241">
            <v>20134.719427136035</v>
          </cell>
          <cell r="EX241">
            <v>20307.358692004716</v>
          </cell>
          <cell r="EY241">
            <v>20476.650823671411</v>
          </cell>
          <cell r="EZ241">
            <v>20642.583237590592</v>
          </cell>
          <cell r="FA241">
            <v>20805.148209601481</v>
          </cell>
          <cell r="FB241">
            <v>20964.342699834124</v>
          </cell>
          <cell r="FC241">
            <v>21120.168169195676</v>
          </cell>
          <cell r="FD241">
            <v>21272.63038970936</v>
          </cell>
          <cell r="FE241">
            <v>21421.739249935701</v>
          </cell>
          <cell r="FF241">
            <v>21567.508556655812</v>
          </cell>
          <cell r="FG241">
            <v>21709.955833941418</v>
          </cell>
          <cell r="FH241">
            <v>21849.102120676267</v>
          </cell>
          <cell r="FI241">
            <v>21984.971767530336</v>
          </cell>
          <cell r="FJ241">
            <v>22117.592234321815</v>
          </cell>
          <cell r="FK241">
            <v>22246.993888633882</v>
          </cell>
          <cell r="FL241">
            <v>22373.20980648417</v>
          </cell>
          <cell r="FM241">
            <v>22496.275575775209</v>
          </cell>
          <cell r="FN241">
            <v>22616.229103185051</v>
          </cell>
          <cell r="FO241">
            <v>22733.110425089071</v>
          </cell>
          <cell r="FP241">
            <v>22846.961523037106</v>
          </cell>
          <cell r="FQ241">
            <v>22957.826144245155</v>
          </cell>
          <cell r="FR241">
            <v>23065.749627498422</v>
          </cell>
          <cell r="FS241">
            <v>23170.778734802425</v>
          </cell>
          <cell r="FT241">
            <v>23272.96148906184</v>
          </cell>
          <cell r="FU241">
            <v>23372.347018012879</v>
          </cell>
          <cell r="FV241">
            <v>23468.98540458408</v>
          </cell>
          <cell r="FW241">
            <v>23562.927543813334</v>
          </cell>
          <cell r="FX241">
            <v>23654.225006404653</v>
          </cell>
          <cell r="FY241">
            <v>23742.929908968064</v>
          </cell>
          <cell r="FZ241">
            <v>23829.094790948537</v>
          </cell>
          <cell r="GA241">
            <v>23912.772498216382</v>
          </cell>
          <cell r="GB241">
            <v>23994.016073261035</v>
          </cell>
          <cell r="GC241">
            <v>24072.878651902749</v>
          </cell>
          <cell r="GD241">
            <v>24149.413366412777</v>
          </cell>
          <cell r="GE241">
            <v>24223.673254911155</v>
          </cell>
          <cell r="GF241">
            <v>24295.711176892841</v>
          </cell>
          <cell r="GG241">
            <v>24365.579734717176</v>
          </cell>
          <cell r="GH241">
            <v>24433.331200882254</v>
          </cell>
          <cell r="GI241">
            <v>24499.017450894753</v>
          </cell>
          <cell r="GJ241">
            <v>24562.689901536956</v>
          </cell>
          <cell r="GK241">
            <v>24624.39945432579</v>
          </cell>
          <cell r="GL241">
            <v>24684.196443953646</v>
          </cell>
          <cell r="GM241">
            <v>24742.130591497371</v>
          </cell>
          <cell r="GN241">
            <v>24798.250962179849</v>
          </cell>
          <cell r="GO241">
            <v>24852.60592746819</v>
          </cell>
          <cell r="GP241">
            <v>24905.243131293155</v>
          </cell>
          <cell r="GQ241">
            <v>24956.209460176146</v>
          </cell>
          <cell r="GR241">
            <v>25005.551017052978</v>
          </cell>
          <cell r="GS241">
            <v>25053.313098587063</v>
          </cell>
          <cell r="GT241">
            <v>25099.540175768925</v>
          </cell>
          <cell r="GU241">
            <v>0</v>
          </cell>
          <cell r="GV241">
            <v>0</v>
          </cell>
          <cell r="GW241">
            <v>0</v>
          </cell>
          <cell r="GX241">
            <v>0</v>
          </cell>
          <cell r="GY241">
            <v>0</v>
          </cell>
          <cell r="GZ241">
            <v>0</v>
          </cell>
          <cell r="HA241">
            <v>0</v>
          </cell>
          <cell r="HB241">
            <v>0</v>
          </cell>
          <cell r="HC241">
            <v>0</v>
          </cell>
          <cell r="HD241">
            <v>0</v>
          </cell>
          <cell r="HE241">
            <v>0</v>
          </cell>
          <cell r="HF241">
            <v>0</v>
          </cell>
          <cell r="HG241">
            <v>0</v>
          </cell>
          <cell r="HH241">
            <v>0</v>
          </cell>
          <cell r="HI241">
            <v>0</v>
          </cell>
          <cell r="HJ241">
            <v>0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0</v>
          </cell>
          <cell r="HP241">
            <v>0</v>
          </cell>
          <cell r="HQ241">
            <v>0</v>
          </cell>
          <cell r="HR241">
            <v>0</v>
          </cell>
          <cell r="HS241">
            <v>0</v>
          </cell>
          <cell r="HT241">
            <v>0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0</v>
          </cell>
          <cell r="IB241">
            <v>0</v>
          </cell>
          <cell r="IC241">
            <v>0</v>
          </cell>
          <cell r="ID241">
            <v>0</v>
          </cell>
        </row>
        <row r="242">
          <cell r="A242" t="str">
            <v>B2 480</v>
          </cell>
          <cell r="B242">
            <v>0</v>
          </cell>
          <cell r="C242">
            <v>598.10264222428486</v>
          </cell>
          <cell r="D242">
            <v>615.7015699262364</v>
          </cell>
          <cell r="E242">
            <v>633.81833893901489</v>
          </cell>
          <cell r="F242">
            <v>652.46818653319394</v>
          </cell>
          <cell r="G242">
            <v>671.6667983298546</v>
          </cell>
          <cell r="H242">
            <v>691.43032149311739</v>
          </cell>
          <cell r="I242">
            <v>711.77537831085897</v>
          </cell>
          <cell r="J242">
            <v>732.7190801750362</v>
          </cell>
          <cell r="K242">
            <v>754.27904197337466</v>
          </cell>
          <cell r="L242">
            <v>776.4733969045285</v>
          </cell>
          <cell r="M242">
            <v>799.32081172916844</v>
          </cell>
          <cell r="N242">
            <v>822.84050246982861</v>
          </cell>
          <cell r="O242">
            <v>847.05225057271286</v>
          </cell>
          <cell r="P242">
            <v>871.97641954505866</v>
          </cell>
          <cell r="Q242">
            <v>897.63397208204515</v>
          </cell>
          <cell r="R242">
            <v>924.04648769765674</v>
          </cell>
          <cell r="S242">
            <v>951.23618087432578</v>
          </cell>
          <cell r="T242">
            <v>979.22591974662112</v>
          </cell>
          <cell r="U242">
            <v>1008.0392453346988</v>
          </cell>
          <cell r="V242">
            <v>1037.7003913436852</v>
          </cell>
          <cell r="W242">
            <v>1068.2343045456537</v>
          </cell>
          <cell r="X242">
            <v>1099.6666657613287</v>
          </cell>
          <cell r="Y242">
            <v>1132.0239114591707</v>
          </cell>
          <cell r="Z242">
            <v>1165.3332559900039</v>
          </cell>
          <cell r="AA242">
            <v>1199.6227144758891</v>
          </cell>
          <cell r="AB242">
            <v>1234.9211263724931</v>
          </cell>
          <cell r="AC242">
            <v>1271.2581797247706</v>
          </cell>
          <cell r="AD242">
            <v>1308.6644361363601</v>
          </cell>
          <cell r="AE242">
            <v>1347.1713564736933</v>
          </cell>
          <cell r="AF242">
            <v>1386.811327326438</v>
          </cell>
          <cell r="AG242">
            <v>1427.6176882465313</v>
          </cell>
          <cell r="AH242">
            <v>1469.6247597887034</v>
          </cell>
          <cell r="AI242">
            <v>1512.867872376092</v>
          </cell>
          <cell r="AJ242">
            <v>1557.3833960152067</v>
          </cell>
          <cell r="AK242">
            <v>1603.20877088525</v>
          </cell>
          <cell r="AL242">
            <v>1650.3825388275152</v>
          </cell>
          <cell r="AM242">
            <v>1698.9443757613451</v>
          </cell>
          <cell r="AN242">
            <v>1748.9351250539205</v>
          </cell>
          <cell r="AO242">
            <v>1800.3968318719374</v>
          </cell>
          <cell r="AP242">
            <v>1853.3727785440726</v>
          </cell>
          <cell r="AQ242">
            <v>1907.9075209639714</v>
          </cell>
          <cell r="AR242">
            <v>1964.0469260643806</v>
          </cell>
          <cell r="AS242">
            <v>2021.8382103939448</v>
          </cell>
          <cell r="AT242">
            <v>2081.3299798291032</v>
          </cell>
          <cell r="AU242">
            <v>2142.5722704544987</v>
          </cell>
          <cell r="AV242">
            <v>2205.6165906462743</v>
          </cell>
          <cell r="AW242">
            <v>2270.5159643936527</v>
          </cell>
          <cell r="AX242">
            <v>2337.3249758952375</v>
          </cell>
          <cell r="AY242">
            <v>2406.0998154675412</v>
          </cell>
          <cell r="AZ242">
            <v>2476.8983268043512</v>
          </cell>
          <cell r="BA242">
            <v>2549.7800556266898</v>
          </cell>
          <cell r="BB242">
            <v>2624.8062997642714</v>
          </cell>
          <cell r="BC242">
            <v>2702.0401607105937</v>
          </cell>
          <cell r="BD242">
            <v>2781.5465966950092</v>
          </cell>
          <cell r="BE242">
            <v>2863.3924773164294</v>
          </cell>
          <cell r="BF242">
            <v>2947.6466397845948</v>
          </cell>
          <cell r="BG242">
            <v>3034.3799468162274</v>
          </cell>
          <cell r="BH242">
            <v>3123.6653462347517</v>
          </cell>
          <cell r="BI242">
            <v>3215.5779323237166</v>
          </cell>
          <cell r="BJ242">
            <v>3310.1950089855086</v>
          </cell>
          <cell r="BK242">
            <v>3407.5961547584966</v>
          </cell>
          <cell r="BL242">
            <v>3507.8632897472671</v>
          </cell>
          <cell r="BM242">
            <v>3611.0807445222654</v>
          </cell>
          <cell r="BN242">
            <v>3717.3353310467724</v>
          </cell>
          <cell r="BO242">
            <v>3826.7164156908857</v>
          </cell>
          <cell r="BP242">
            <v>4036.3247634251088</v>
          </cell>
          <cell r="BQ242">
            <v>4144.9107539214292</v>
          </cell>
          <cell r="BR242">
            <v>4431.1473431949826</v>
          </cell>
          <cell r="BS242">
            <v>4709.654954178066</v>
          </cell>
          <cell r="BT242">
            <v>4983.2659797794731</v>
          </cell>
          <cell r="BU242">
            <v>5168.1793555585982</v>
          </cell>
          <cell r="BV242">
            <v>5429.2891991392207</v>
          </cell>
          <cell r="BW242">
            <v>5739.6805044844796</v>
          </cell>
          <cell r="BX242">
            <v>5772.9038311733239</v>
          </cell>
          <cell r="BY242">
            <v>5784.1113822998259</v>
          </cell>
          <cell r="BZ242">
            <v>6108.7596598003829</v>
          </cell>
          <cell r="CA242">
            <v>6313.7106982126234</v>
          </cell>
          <cell r="CB242">
            <v>6531.8522926494334</v>
          </cell>
          <cell r="CC242">
            <v>6770.006586961119</v>
          </cell>
          <cell r="CD242">
            <v>6646.4670261474939</v>
          </cell>
          <cell r="CE242">
            <v>6607.2845380056688</v>
          </cell>
          <cell r="CF242">
            <v>6584.4687189467631</v>
          </cell>
          <cell r="CG242">
            <v>6671.7720682872832</v>
          </cell>
          <cell r="CH242">
            <v>6992.5638788014785</v>
          </cell>
          <cell r="CI242">
            <v>7174.0001774137718</v>
          </cell>
          <cell r="CJ242">
            <v>7350.7282061593642</v>
          </cell>
          <cell r="CK242">
            <v>7599.1207270677887</v>
          </cell>
          <cell r="CL242">
            <v>7875.393199038278</v>
          </cell>
          <cell r="CM242">
            <v>8028.812258654184</v>
          </cell>
          <cell r="CN242">
            <v>8120.7635707406462</v>
          </cell>
          <cell r="CO242">
            <v>8164.4821450725221</v>
          </cell>
          <cell r="CP242">
            <v>8197.9645401676516</v>
          </cell>
          <cell r="CQ242">
            <v>8266.3133173581773</v>
          </cell>
          <cell r="CR242">
            <v>8352.6449568679509</v>
          </cell>
          <cell r="CS242">
            <v>8564.8945072144161</v>
          </cell>
          <cell r="CT242">
            <v>8837.800177787929</v>
          </cell>
          <cell r="CU242">
            <v>8907.3068747199122</v>
          </cell>
          <cell r="CV242">
            <v>8919.8370911221409</v>
          </cell>
          <cell r="CW242">
            <v>9052.8168569160534</v>
          </cell>
          <cell r="CX242">
            <v>9293.2503715563089</v>
          </cell>
          <cell r="CY242">
            <v>9341.6579352776607</v>
          </cell>
          <cell r="CZ242">
            <v>9524.1515401497745</v>
          </cell>
          <cell r="DA242">
            <v>9828.8927135118302</v>
          </cell>
          <cell r="DB242">
            <v>10289.417871107549</v>
          </cell>
          <cell r="DC242">
            <v>10557.55051619265</v>
          </cell>
          <cell r="DD242">
            <v>10842.965707081052</v>
          </cell>
          <cell r="DE242">
            <v>11099.335837190632</v>
          </cell>
          <cell r="DF242">
            <v>10777.868306462105</v>
          </cell>
          <cell r="DG242">
            <v>10976.692005035558</v>
          </cell>
          <cell r="DH242">
            <v>11176.705141204448</v>
          </cell>
          <cell r="DI242">
            <v>11377.825370277555</v>
          </cell>
          <cell r="DJ242">
            <v>11579.968407129149</v>
          </cell>
          <cell r="DK242">
            <v>11783.048159408865</v>
          </cell>
          <cell r="DL242">
            <v>11986.976867427114</v>
          </cell>
          <cell r="DM242">
            <v>12191.665250262555</v>
          </cell>
          <cell r="DN242">
            <v>12397.022657598814</v>
          </cell>
          <cell r="DO242">
            <v>12602.95722676104</v>
          </cell>
          <cell r="DP242">
            <v>12809.376044389359</v>
          </cell>
          <cell r="DQ242">
            <v>13016.185312155983</v>
          </cell>
          <cell r="DR242">
            <v>13223.290515906281</v>
          </cell>
          <cell r="DS242">
            <v>13430.596597581347</v>
          </cell>
          <cell r="DT242">
            <v>13638.00812926125</v>
          </cell>
          <cell r="DU242">
            <v>13845.429488653794</v>
          </cell>
          <cell r="DV242">
            <v>14052.765035344168</v>
          </cell>
          <cell r="DW242">
            <v>14259.919287115537</v>
          </cell>
          <cell r="DX242">
            <v>14466.797095650292</v>
          </cell>
          <cell r="DY242">
            <v>14673.303820925777</v>
          </cell>
          <cell r="DZ242">
            <v>14879.345503627081</v>
          </cell>
          <cell r="EA242">
            <v>15084.829034912706</v>
          </cell>
          <cell r="EB242">
            <v>15289.662322886603</v>
          </cell>
          <cell r="EC242">
            <v>15493.754455151808</v>
          </cell>
          <cell r="ED242">
            <v>15697.015856846732</v>
          </cell>
          <cell r="EE242">
            <v>15899.358443594641</v>
          </cell>
          <cell r="EF242">
            <v>16100.695768829779</v>
          </cell>
          <cell r="EG242">
            <v>16300.943164999573</v>
          </cell>
          <cell r="EH242">
            <v>16500.017878181123</v>
          </cell>
          <cell r="EI242">
            <v>16697.839195691355</v>
          </cell>
          <cell r="EJ242">
            <v>16894.328566313248</v>
          </cell>
          <cell r="EK242">
            <v>17089.409712805442</v>
          </cell>
          <cell r="EL242">
            <v>17283.008736408206</v>
          </cell>
          <cell r="EM242">
            <v>17475.054213105759</v>
          </cell>
          <cell r="EN242">
            <v>17665.477281451775</v>
          </cell>
          <cell r="EO242">
            <v>17854.2117218122</v>
          </cell>
          <cell r="EP242">
            <v>18041.194026926085</v>
          </cell>
          <cell r="EQ242">
            <v>18226.363463731268</v>
          </cell>
          <cell r="ER242">
            <v>18409.662126446485</v>
          </cell>
          <cell r="ES242">
            <v>18591.034980945147</v>
          </cell>
          <cell r="ET242">
            <v>18770.429900497602</v>
          </cell>
          <cell r="EU242">
            <v>18947.797692998793</v>
          </cell>
          <cell r="EV242">
            <v>19123.092119835666</v>
          </cell>
          <cell r="EW242">
            <v>19296.269906583981</v>
          </cell>
          <cell r="EX242">
            <v>19467.290745756931</v>
          </cell>
          <cell r="EY242">
            <v>19636.11729185782</v>
          </cell>
          <cell r="EZ242">
            <v>19802.715149016287</v>
          </cell>
          <cell r="FA242">
            <v>19967.052851511853</v>
          </cell>
          <cell r="FB242">
            <v>20129.10183750981</v>
          </cell>
          <cell r="FC242">
            <v>20288.836416352973</v>
          </cell>
          <cell r="FD242">
            <v>20446.233729768217</v>
          </cell>
          <cell r="FE242">
            <v>20601.27370735932</v>
          </cell>
          <cell r="FF242">
            <v>20753.93901676741</v>
          </cell>
          <cell r="FG242">
            <v>20904.215008887197</v>
          </cell>
          <cell r="FH242">
            <v>21052.08965853171</v>
          </cell>
          <cell r="FI242">
            <v>21197.553500940041</v>
          </cell>
          <cell r="FJ242">
            <v>21340.599564521934</v>
          </cell>
          <cell r="FK242">
            <v>21481.223300230526</v>
          </cell>
          <cell r="FL242">
            <v>21619.422507949585</v>
          </cell>
          <cell r="FM242">
            <v>21755.197260274756</v>
          </cell>
          <cell r="FN242">
            <v>21888.549824060054</v>
          </cell>
          <cell r="FO242">
            <v>22019.484580090571</v>
          </cell>
          <cell r="FP242">
            <v>22148.007941230975</v>
          </cell>
          <cell r="FQ242">
            <v>22274.128269386834</v>
          </cell>
          <cell r="FR242">
            <v>22397.855791601785</v>
          </cell>
          <cell r="FS242">
            <v>22519.202515599231</v>
          </cell>
          <cell r="FT242">
            <v>22638.182145061699</v>
          </cell>
          <cell r="FU242">
            <v>22754.809994925174</v>
          </cell>
          <cell r="FV242">
            <v>22869.102906949363</v>
          </cell>
          <cell r="FW242">
            <v>22981.079165808111</v>
          </cell>
          <cell r="FX242">
            <v>23090.758415927572</v>
          </cell>
          <cell r="FY242">
            <v>23198.161579282707</v>
          </cell>
          <cell r="FZ242">
            <v>23303.31077434606</v>
          </cell>
          <cell r="GA242">
            <v>23406.229236366114</v>
          </cell>
          <cell r="GB242">
            <v>23506.941239136191</v>
          </cell>
          <cell r="GC242">
            <v>23605.472018398919</v>
          </cell>
          <cell r="GD242">
            <v>23701.847697015721</v>
          </cell>
          <cell r="GE242">
            <v>23796.095212015629</v>
          </cell>
          <cell r="GF242">
            <v>23888.242243623321</v>
          </cell>
          <cell r="GG242">
            <v>23978.317146352132</v>
          </cell>
          <cell r="GH242">
            <v>24066.348882234615</v>
          </cell>
          <cell r="GI242">
            <v>24152.366956250371</v>
          </cell>
          <cell r="GJ242">
            <v>24236.40135399891</v>
          </cell>
          <cell r="GK242">
            <v>24318.482481653908</v>
          </cell>
          <cell r="GL242">
            <v>24398.64110822462</v>
          </cell>
          <cell r="GM242">
            <v>24476.908310140076</v>
          </cell>
          <cell r="GN242">
            <v>24553.315418162612</v>
          </cell>
          <cell r="GO242">
            <v>24627.893966628511</v>
          </cell>
          <cell r="GP242">
            <v>24700.675645005678</v>
          </cell>
          <cell r="GQ242">
            <v>24771.692251751032</v>
          </cell>
          <cell r="GR242">
            <v>24840.975650443605</v>
          </cell>
          <cell r="GS242">
            <v>24908.557728163429</v>
          </cell>
          <cell r="GT242">
            <v>24974.47035608075</v>
          </cell>
          <cell r="GU242">
            <v>25038.745352215545</v>
          </cell>
          <cell r="GV242">
            <v>25101.414446322673</v>
          </cell>
          <cell r="GW242">
            <v>25162.509246854683</v>
          </cell>
          <cell r="GX242">
            <v>25222.061209950683</v>
          </cell>
          <cell r="GY242">
            <v>25280.101610397185</v>
          </cell>
          <cell r="GZ242">
            <v>25336.661514504256</v>
          </cell>
          <cell r="HA242">
            <v>25391.771754838694</v>
          </cell>
          <cell r="HB242">
            <v>25445.462906754139</v>
          </cell>
          <cell r="HC242">
            <v>25497.765266657017</v>
          </cell>
          <cell r="HD242">
            <v>25548.708831946416</v>
          </cell>
          <cell r="HE242">
            <v>25598.323282565336</v>
          </cell>
          <cell r="HF242">
            <v>25646.637964100606</v>
          </cell>
          <cell r="HG242">
            <v>25693.681872368874</v>
          </cell>
          <cell r="HH242">
            <v>25739.483639426056</v>
          </cell>
          <cell r="HI242">
            <v>25784.071520938367</v>
          </cell>
          <cell r="HJ242">
            <v>25827.473384853623</v>
          </cell>
          <cell r="HK242">
            <v>25869.716701312271</v>
          </cell>
          <cell r="HL242">
            <v>25910.828533738593</v>
          </cell>
          <cell r="HM242">
            <v>25950.835531053795</v>
          </cell>
          <cell r="HN242">
            <v>25989.763920953657</v>
          </cell>
          <cell r="HO242">
            <v>26027.63950419498</v>
          </cell>
          <cell r="HP242">
            <v>26064.487649836286</v>
          </cell>
          <cell r="HQ242">
            <v>26100.333291379968</v>
          </cell>
          <cell r="HR242">
            <v>26135.200923764198</v>
          </cell>
          <cell r="HS242">
            <v>26169.114601155004</v>
          </cell>
          <cell r="HT242">
            <v>26202.097935490143</v>
          </cell>
          <cell r="HU242">
            <v>26234.174095728187</v>
          </cell>
          <cell r="HV242">
            <v>26265.365807757964</v>
          </cell>
          <cell r="HW242">
            <v>26295.695354925072</v>
          </cell>
          <cell r="HX242">
            <v>26325.184579133856</v>
          </cell>
          <cell r="HY242">
            <v>26353.854882484949</v>
          </cell>
          <cell r="HZ242">
            <v>26381.727229410168</v>
          </cell>
          <cell r="IA242">
            <v>26408.822149267999</v>
          </cell>
          <cell r="IB242">
            <v>0</v>
          </cell>
          <cell r="IC242">
            <v>0</v>
          </cell>
          <cell r="ID242">
            <v>0</v>
          </cell>
        </row>
        <row r="245">
          <cell r="A245" t="str">
            <v>OECD</v>
          </cell>
          <cell r="B245">
            <v>1900</v>
          </cell>
          <cell r="C245">
            <v>1901</v>
          </cell>
          <cell r="D245">
            <v>1902</v>
          </cell>
          <cell r="E245">
            <v>1903</v>
          </cell>
          <cell r="F245">
            <v>1904</v>
          </cell>
          <cell r="G245">
            <v>1905</v>
          </cell>
          <cell r="H245">
            <v>1906</v>
          </cell>
          <cell r="I245">
            <v>1907</v>
          </cell>
          <cell r="J245">
            <v>1908</v>
          </cell>
          <cell r="K245">
            <v>1909</v>
          </cell>
          <cell r="L245">
            <v>1910</v>
          </cell>
          <cell r="M245">
            <v>1911</v>
          </cell>
          <cell r="N245">
            <v>1912</v>
          </cell>
          <cell r="O245">
            <v>1913</v>
          </cell>
          <cell r="P245">
            <v>1914</v>
          </cell>
          <cell r="Q245">
            <v>1915</v>
          </cell>
          <cell r="R245">
            <v>1916</v>
          </cell>
          <cell r="S245">
            <v>1917</v>
          </cell>
          <cell r="T245">
            <v>1918</v>
          </cell>
          <cell r="U245">
            <v>1919</v>
          </cell>
          <cell r="V245">
            <v>1920</v>
          </cell>
          <cell r="W245">
            <v>1921</v>
          </cell>
          <cell r="X245">
            <v>1922</v>
          </cell>
          <cell r="Y245">
            <v>1923</v>
          </cell>
          <cell r="Z245">
            <v>1924</v>
          </cell>
          <cell r="AA245">
            <v>1925</v>
          </cell>
          <cell r="AB245">
            <v>1926</v>
          </cell>
          <cell r="AC245">
            <v>1927</v>
          </cell>
          <cell r="AD245">
            <v>1928</v>
          </cell>
          <cell r="AE245">
            <v>1929</v>
          </cell>
          <cell r="AF245">
            <v>1930</v>
          </cell>
          <cell r="AG245">
            <v>1931</v>
          </cell>
          <cell r="AH245">
            <v>1932</v>
          </cell>
          <cell r="AI245">
            <v>1933</v>
          </cell>
          <cell r="AJ245">
            <v>1934</v>
          </cell>
          <cell r="AK245">
            <v>1935</v>
          </cell>
          <cell r="AL245">
            <v>1936</v>
          </cell>
          <cell r="AM245">
            <v>1937</v>
          </cell>
          <cell r="AN245">
            <v>1938</v>
          </cell>
          <cell r="AO245">
            <v>1939</v>
          </cell>
          <cell r="AP245">
            <v>1940</v>
          </cell>
          <cell r="AQ245">
            <v>1941</v>
          </cell>
          <cell r="AR245">
            <v>1942</v>
          </cell>
          <cell r="AS245">
            <v>1943</v>
          </cell>
          <cell r="AT245">
            <v>1944</v>
          </cell>
          <cell r="AU245">
            <v>1945</v>
          </cell>
          <cell r="AV245">
            <v>1946</v>
          </cell>
          <cell r="AW245">
            <v>1947</v>
          </cell>
          <cell r="AX245">
            <v>1948</v>
          </cell>
          <cell r="AY245">
            <v>1949</v>
          </cell>
          <cell r="AZ245">
            <v>1950</v>
          </cell>
          <cell r="BA245">
            <v>1951</v>
          </cell>
          <cell r="BB245">
            <v>1952</v>
          </cell>
          <cell r="BC245">
            <v>1953</v>
          </cell>
          <cell r="BD245">
            <v>1954</v>
          </cell>
          <cell r="BE245">
            <v>1955</v>
          </cell>
          <cell r="BF245">
            <v>1956</v>
          </cell>
          <cell r="BG245">
            <v>1957</v>
          </cell>
          <cell r="BH245">
            <v>1958</v>
          </cell>
          <cell r="BI245">
            <v>1959</v>
          </cell>
          <cell r="BJ245">
            <v>1960</v>
          </cell>
          <cell r="BK245">
            <v>1961</v>
          </cell>
          <cell r="BL245">
            <v>1962</v>
          </cell>
          <cell r="BM245">
            <v>1963</v>
          </cell>
          <cell r="BN245">
            <v>1964</v>
          </cell>
          <cell r="BO245">
            <v>1965</v>
          </cell>
          <cell r="BP245">
            <v>1966</v>
          </cell>
          <cell r="BQ245">
            <v>1967</v>
          </cell>
          <cell r="BR245">
            <v>1968</v>
          </cell>
          <cell r="BS245">
            <v>1969</v>
          </cell>
          <cell r="BT245">
            <v>1970</v>
          </cell>
          <cell r="BU245">
            <v>1971</v>
          </cell>
          <cell r="BV245">
            <v>1972</v>
          </cell>
          <cell r="BW245">
            <v>1973</v>
          </cell>
          <cell r="BX245">
            <v>1974</v>
          </cell>
          <cell r="BY245">
            <v>1975</v>
          </cell>
          <cell r="BZ245">
            <v>1976</v>
          </cell>
          <cell r="CA245">
            <v>1977</v>
          </cell>
          <cell r="CB245">
            <v>1978</v>
          </cell>
          <cell r="CC245">
            <v>1979</v>
          </cell>
          <cell r="CD245">
            <v>1980</v>
          </cell>
          <cell r="CE245">
            <v>1981</v>
          </cell>
          <cell r="CF245">
            <v>1982</v>
          </cell>
          <cell r="CG245">
            <v>1983</v>
          </cell>
          <cell r="CH245">
            <v>1984</v>
          </cell>
          <cell r="CI245">
            <v>1985</v>
          </cell>
          <cell r="CJ245">
            <v>1986</v>
          </cell>
          <cell r="CK245">
            <v>1987</v>
          </cell>
          <cell r="CL245">
            <v>1988</v>
          </cell>
          <cell r="CM245">
            <v>1989</v>
          </cell>
          <cell r="CN245">
            <v>1990</v>
          </cell>
          <cell r="CO245">
            <v>1991</v>
          </cell>
          <cell r="CP245">
            <v>1992</v>
          </cell>
          <cell r="CQ245">
            <v>1993</v>
          </cell>
          <cell r="CR245">
            <v>1994</v>
          </cell>
          <cell r="CS245">
            <v>1995</v>
          </cell>
          <cell r="CT245">
            <v>1996</v>
          </cell>
          <cell r="CU245">
            <v>1997</v>
          </cell>
          <cell r="CV245">
            <v>1998</v>
          </cell>
          <cell r="CW245">
            <v>1999</v>
          </cell>
          <cell r="CX245">
            <v>2000</v>
          </cell>
          <cell r="CY245">
            <v>2001</v>
          </cell>
          <cell r="CZ245">
            <v>2002</v>
          </cell>
          <cell r="DA245">
            <v>2003</v>
          </cell>
          <cell r="DB245">
            <v>2004</v>
          </cell>
          <cell r="DC245">
            <v>2005</v>
          </cell>
          <cell r="DD245">
            <v>2006</v>
          </cell>
          <cell r="DE245">
            <v>2007</v>
          </cell>
          <cell r="DF245">
            <v>2008</v>
          </cell>
          <cell r="DG245">
            <v>2009</v>
          </cell>
          <cell r="DH245">
            <v>2010</v>
          </cell>
          <cell r="DI245">
            <v>2011</v>
          </cell>
          <cell r="DJ245">
            <v>2012</v>
          </cell>
          <cell r="DK245">
            <v>2013</v>
          </cell>
          <cell r="DL245">
            <v>2014</v>
          </cell>
          <cell r="DM245">
            <v>2015</v>
          </cell>
          <cell r="DN245">
            <v>2016</v>
          </cell>
          <cell r="DO245">
            <v>2017</v>
          </cell>
          <cell r="DP245">
            <v>2018</v>
          </cell>
          <cell r="DQ245">
            <v>2019</v>
          </cell>
          <cell r="DR245">
            <v>2020</v>
          </cell>
          <cell r="DS245">
            <v>2021</v>
          </cell>
          <cell r="DT245">
            <v>2022</v>
          </cell>
          <cell r="DU245">
            <v>2023</v>
          </cell>
          <cell r="DV245">
            <v>2024</v>
          </cell>
          <cell r="DW245">
            <v>2025</v>
          </cell>
          <cell r="DX245">
            <v>2026</v>
          </cell>
          <cell r="DY245">
            <v>2027</v>
          </cell>
          <cell r="DZ245">
            <v>2028</v>
          </cell>
          <cell r="EA245">
            <v>2029</v>
          </cell>
          <cell r="EB245">
            <v>2030</v>
          </cell>
          <cell r="EC245">
            <v>2031</v>
          </cell>
          <cell r="ED245">
            <v>2032</v>
          </cell>
          <cell r="EE245">
            <v>2033</v>
          </cell>
          <cell r="EF245">
            <v>2034</v>
          </cell>
          <cell r="EG245">
            <v>2035</v>
          </cell>
          <cell r="EH245">
            <v>2036</v>
          </cell>
          <cell r="EI245">
            <v>2037</v>
          </cell>
          <cell r="EJ245">
            <v>2038</v>
          </cell>
          <cell r="EK245">
            <v>2039</v>
          </cell>
          <cell r="EL245">
            <v>2040</v>
          </cell>
          <cell r="EM245">
            <v>2041</v>
          </cell>
          <cell r="EN245">
            <v>2042</v>
          </cell>
          <cell r="EO245">
            <v>2043</v>
          </cell>
          <cell r="EP245">
            <v>2044</v>
          </cell>
          <cell r="EQ245">
            <v>2045</v>
          </cell>
          <cell r="ER245">
            <v>2046</v>
          </cell>
          <cell r="ES245">
            <v>2047</v>
          </cell>
          <cell r="ET245">
            <v>2048</v>
          </cell>
          <cell r="EU245">
            <v>2049</v>
          </cell>
          <cell r="EV245">
            <v>2050</v>
          </cell>
          <cell r="EW245">
            <v>2051</v>
          </cell>
          <cell r="EX245">
            <v>2052</v>
          </cell>
          <cell r="EY245">
            <v>2053</v>
          </cell>
          <cell r="EZ245">
            <v>2054</v>
          </cell>
          <cell r="FA245">
            <v>2055</v>
          </cell>
          <cell r="FB245">
            <v>2056</v>
          </cell>
          <cell r="FC245">
            <v>2057</v>
          </cell>
          <cell r="FD245">
            <v>2058</v>
          </cell>
          <cell r="FE245">
            <v>2059</v>
          </cell>
          <cell r="FF245">
            <v>2060</v>
          </cell>
          <cell r="FG245">
            <v>2061</v>
          </cell>
          <cell r="FH245">
            <v>2062</v>
          </cell>
          <cell r="FI245">
            <v>2063</v>
          </cell>
          <cell r="FJ245">
            <v>2064</v>
          </cell>
          <cell r="FK245">
            <v>2065</v>
          </cell>
          <cell r="FL245">
            <v>2066</v>
          </cell>
          <cell r="FM245">
            <v>2067</v>
          </cell>
          <cell r="FN245">
            <v>2068</v>
          </cell>
          <cell r="FO245">
            <v>2069</v>
          </cell>
          <cell r="FP245">
            <v>2070</v>
          </cell>
          <cell r="FQ245">
            <v>2071</v>
          </cell>
          <cell r="FR245">
            <v>2072</v>
          </cell>
          <cell r="FS245">
            <v>2073</v>
          </cell>
          <cell r="FT245">
            <v>2074</v>
          </cell>
          <cell r="FU245">
            <v>2075</v>
          </cell>
          <cell r="FV245">
            <v>2076</v>
          </cell>
          <cell r="FW245">
            <v>2077</v>
          </cell>
          <cell r="FX245">
            <v>2078</v>
          </cell>
          <cell r="FY245">
            <v>2079</v>
          </cell>
          <cell r="FZ245">
            <v>2080</v>
          </cell>
          <cell r="GA245">
            <v>2081</v>
          </cell>
          <cell r="GB245">
            <v>2082</v>
          </cell>
          <cell r="GC245">
            <v>2083</v>
          </cell>
          <cell r="GD245">
            <v>2084</v>
          </cell>
          <cell r="GE245">
            <v>2085</v>
          </cell>
          <cell r="GF245">
            <v>2086</v>
          </cell>
          <cell r="GG245">
            <v>2087</v>
          </cell>
          <cell r="GH245">
            <v>2088</v>
          </cell>
          <cell r="GI245">
            <v>2089</v>
          </cell>
          <cell r="GJ245">
            <v>2090</v>
          </cell>
          <cell r="GK245">
            <v>2091</v>
          </cell>
          <cell r="GL245">
            <v>2092</v>
          </cell>
          <cell r="GM245">
            <v>2093</v>
          </cell>
          <cell r="GN245">
            <v>2094</v>
          </cell>
          <cell r="GO245">
            <v>2095</v>
          </cell>
          <cell r="GP245">
            <v>2096</v>
          </cell>
          <cell r="GQ245">
            <v>2097</v>
          </cell>
          <cell r="GR245">
            <v>2098</v>
          </cell>
          <cell r="GS245">
            <v>2099</v>
          </cell>
          <cell r="GT245">
            <v>2100</v>
          </cell>
          <cell r="GU245">
            <v>2101</v>
          </cell>
          <cell r="GV245">
            <v>2102</v>
          </cell>
          <cell r="GW245">
            <v>2103</v>
          </cell>
          <cell r="GX245">
            <v>2104</v>
          </cell>
          <cell r="GY245">
            <v>2105</v>
          </cell>
          <cell r="GZ245">
            <v>2106</v>
          </cell>
          <cell r="HA245">
            <v>2107</v>
          </cell>
          <cell r="HB245">
            <v>2108</v>
          </cell>
          <cell r="HC245">
            <v>2109</v>
          </cell>
          <cell r="HD245">
            <v>2110</v>
          </cell>
          <cell r="HE245">
            <v>2111</v>
          </cell>
          <cell r="HF245">
            <v>2112</v>
          </cell>
          <cell r="HG245">
            <v>2113</v>
          </cell>
        </row>
        <row r="246">
          <cell r="A246" t="str">
            <v>A2r base</v>
          </cell>
          <cell r="B246">
            <v>0</v>
          </cell>
          <cell r="C246">
            <v>549.06815522406725</v>
          </cell>
          <cell r="D246">
            <v>563.56490367250035</v>
          </cell>
          <cell r="E246">
            <v>578.44440190086084</v>
          </cell>
          <cell r="F246">
            <v>593.71675544381776</v>
          </cell>
          <cell r="G246">
            <v>609.39233664698645</v>
          </cell>
          <cell r="H246">
            <v>625.48179171139304</v>
          </cell>
          <cell r="I246">
            <v>641.99604792393006</v>
          </cell>
          <cell r="J246">
            <v>658.94632107871428</v>
          </cell>
          <cell r="K246">
            <v>676.34412309438619</v>
          </cell>
          <cell r="L246">
            <v>694.2012698325251</v>
          </cell>
          <cell r="M246">
            <v>712.52988912248941</v>
          </cell>
          <cell r="N246">
            <v>731.34242899813273</v>
          </cell>
          <cell r="O246">
            <v>750.65166615198916</v>
          </cell>
          <cell r="P246">
            <v>770.47071461267035</v>
          </cell>
          <cell r="Q246">
            <v>790.81303465136637</v>
          </cell>
          <cell r="R246">
            <v>811.69244192350095</v>
          </cell>
          <cell r="S246">
            <v>833.12311685174825</v>
          </cell>
          <cell r="T246">
            <v>855.11961425678476</v>
          </cell>
          <cell r="U246">
            <v>877.6968732423162</v>
          </cell>
          <cell r="V246">
            <v>900.87022734109428</v>
          </cell>
          <cell r="W246">
            <v>924.65541492881209</v>
          </cell>
          <cell r="X246">
            <v>949.06858991295292</v>
          </cell>
          <cell r="Y246">
            <v>974.12633270385038</v>
          </cell>
          <cell r="Z246">
            <v>999.84566147541159</v>
          </cell>
          <cell r="AA246">
            <v>1026.2440437231514</v>
          </cell>
          <cell r="AB246">
            <v>1053.3394081273868</v>
          </cell>
          <cell r="AC246">
            <v>1081.1501567296486</v>
          </cell>
          <cell r="AD246">
            <v>1109.695177430581</v>
          </cell>
          <cell r="AE246">
            <v>1138.9938568178159</v>
          </cell>
          <cell r="AF246">
            <v>1169.0660933325348</v>
          </cell>
          <cell r="AG246">
            <v>1199.9323107836599</v>
          </cell>
          <cell r="AH246">
            <v>1231.6134722188538</v>
          </cell>
          <cell r="AI246">
            <v>1264.1310941617469</v>
          </cell>
          <cell r="AJ246">
            <v>1297.5072612250633</v>
          </cell>
          <cell r="AK246">
            <v>1331.7646411095682</v>
          </cell>
          <cell r="AL246">
            <v>1366.9264999990253</v>
          </cell>
          <cell r="AM246">
            <v>1402.2080401697547</v>
          </cell>
          <cell r="AN246">
            <v>1437.6144353885586</v>
          </cell>
          <cell r="AO246">
            <v>1473.1506306304761</v>
          </cell>
          <cell r="AP246">
            <v>1508.8213618265499</v>
          </cell>
          <cell r="AQ246">
            <v>1544.631173540256</v>
          </cell>
          <cell r="AR246">
            <v>1580.5844348336723</v>
          </cell>
          <cell r="AS246">
            <v>1616.6853535463035</v>
          </cell>
          <cell r="AT246">
            <v>1652.9379891776539</v>
          </cell>
          <cell r="AU246">
            <v>1689.3462645379518</v>
          </cell>
          <cell r="AV246">
            <v>1725.9139763089624</v>
          </cell>
          <cell r="AW246">
            <v>1762.6448046378382</v>
          </cell>
          <cell r="AX246">
            <v>1799.5423218708336</v>
          </cell>
          <cell r="AY246">
            <v>1836.6100005200401</v>
          </cell>
          <cell r="AZ246">
            <v>1873.8512205445136</v>
          </cell>
          <cell r="BA246">
            <v>1911.2692760171876</v>
          </cell>
          <cell r="BB246">
            <v>1948.8673812402833</v>
          </cell>
          <cell r="BC246">
            <v>1986.6486763645048</v>
          </cell>
          <cell r="BD246">
            <v>2024.61623256083</v>
          </cell>
          <cell r="BE246">
            <v>2062.7730567881722</v>
          </cell>
          <cell r="BF246">
            <v>2101.1220961952504</v>
          </cell>
          <cell r="BG246">
            <v>2139.6662421908372</v>
          </cell>
          <cell r="BH246">
            <v>2178.4083342127892</v>
          </cell>
          <cell r="BI246">
            <v>2217.3511632230429</v>
          </cell>
          <cell r="BJ246">
            <v>2256.497474952911</v>
          </cell>
          <cell r="BK246">
            <v>2295.8499729204555</v>
          </cell>
          <cell r="BL246">
            <v>2335.4113212395646</v>
          </cell>
          <cell r="BM246">
            <v>2375.1841472383362</v>
          </cell>
          <cell r="BN246">
            <v>2415.1710439026692</v>
          </cell>
          <cell r="BO246">
            <v>2455.3745721593964</v>
          </cell>
          <cell r="BP246">
            <v>2577.3992187790313</v>
          </cell>
          <cell r="BQ246">
            <v>2683.4925435487717</v>
          </cell>
          <cell r="BR246">
            <v>2861.248202568187</v>
          </cell>
          <cell r="BS246">
            <v>3054.9765851555776</v>
          </cell>
          <cell r="BT246">
            <v>3224.4138254886961</v>
          </cell>
          <cell r="BU246">
            <v>3303.2576234654721</v>
          </cell>
          <cell r="BV246">
            <v>3457.8416275483046</v>
          </cell>
          <cell r="BW246">
            <v>3648.7239307552368</v>
          </cell>
          <cell r="BX246">
            <v>3573.4430010260708</v>
          </cell>
          <cell r="BY246">
            <v>3472.5163945549007</v>
          </cell>
          <cell r="BZ246">
            <v>3657.9434625100289</v>
          </cell>
          <cell r="CA246">
            <v>3727.9993835486771</v>
          </cell>
          <cell r="CB246">
            <v>3807.2734951712864</v>
          </cell>
          <cell r="CC246">
            <v>3897.175455967375</v>
          </cell>
          <cell r="CD246">
            <v>3767.9743664559405</v>
          </cell>
          <cell r="CE246">
            <v>3681.8669698472777</v>
          </cell>
          <cell r="CF246">
            <v>3563.1631630017037</v>
          </cell>
          <cell r="CG246">
            <v>3560.3487922251497</v>
          </cell>
          <cell r="CH246">
            <v>3720.8015320179834</v>
          </cell>
          <cell r="CI246">
            <v>3758.7612794409256</v>
          </cell>
          <cell r="CJ246">
            <v>3802.1497392676406</v>
          </cell>
          <cell r="CK246">
            <v>3901.2532534759325</v>
          </cell>
          <cell r="CL246">
            <v>4030.5161418845005</v>
          </cell>
          <cell r="CM246">
            <v>4103.4804525665977</v>
          </cell>
          <cell r="CN246">
            <v>4138.710168692367</v>
          </cell>
          <cell r="CO246">
            <v>4173.2849539413901</v>
          </cell>
          <cell r="CP246">
            <v>4216.1413280534525</v>
          </cell>
          <cell r="CQ246">
            <v>4271.5879511582925</v>
          </cell>
          <cell r="CR246">
            <v>4338.4714600944326</v>
          </cell>
          <cell r="CS246">
            <v>4433.4580132967367</v>
          </cell>
          <cell r="CT246">
            <v>4567.5150759985563</v>
          </cell>
          <cell r="CU246">
            <v>4598.2355857117145</v>
          </cell>
          <cell r="CV246">
            <v>4627.4963713111729</v>
          </cell>
          <cell r="CW246">
            <v>4692.3405909852636</v>
          </cell>
          <cell r="CX246">
            <v>4788.8011628060685</v>
          </cell>
          <cell r="CY246">
            <v>4750.5045704366548</v>
          </cell>
          <cell r="CZ246">
            <v>4777.2916941977282</v>
          </cell>
          <cell r="DA246">
            <v>4816.0914095916669</v>
          </cell>
          <cell r="DB246">
            <v>4897.1865916094193</v>
          </cell>
          <cell r="DC246">
            <v>4915.8243228883166</v>
          </cell>
          <cell r="DD246">
            <v>4894.6636059130578</v>
          </cell>
          <cell r="DE246">
            <v>4895.4238832240535</v>
          </cell>
          <cell r="DF246">
            <v>4957.7121776000004</v>
          </cell>
          <cell r="DG246">
            <v>5040.5476312000001</v>
          </cell>
          <cell r="DH246">
            <v>5122.9144000000006</v>
          </cell>
          <cell r="DI246">
            <v>5204.8026848000009</v>
          </cell>
          <cell r="DJ246">
            <v>5286.2026864000009</v>
          </cell>
          <cell r="DK246">
            <v>5367.1046056000014</v>
          </cell>
          <cell r="DL246">
            <v>5447.4986432000005</v>
          </cell>
          <cell r="DM246">
            <v>5527.3750000000009</v>
          </cell>
          <cell r="DN246">
            <v>5606.7238768000007</v>
          </cell>
          <cell r="DO246">
            <v>5685.5354744000015</v>
          </cell>
          <cell r="DP246">
            <v>5763.7999936000015</v>
          </cell>
          <cell r="DQ246">
            <v>5841.5076352000015</v>
          </cell>
          <cell r="DR246">
            <v>5918.6486000000004</v>
          </cell>
          <cell r="DS246">
            <v>5995.2130888000011</v>
          </cell>
          <cell r="DT246">
            <v>6071.1913024000005</v>
          </cell>
          <cell r="DU246">
            <v>6146.5734416000014</v>
          </cell>
          <cell r="DV246">
            <v>6221.3497072000009</v>
          </cell>
          <cell r="DW246">
            <v>6295.5103000000017</v>
          </cell>
          <cell r="DX246">
            <v>6369.045420800001</v>
          </cell>
          <cell r="DY246">
            <v>6441.9452704000014</v>
          </cell>
          <cell r="DZ246">
            <v>6514.2000496000019</v>
          </cell>
          <cell r="EA246">
            <v>6585.7999592000015</v>
          </cell>
          <cell r="EB246">
            <v>6656.735200000001</v>
          </cell>
          <cell r="EC246">
            <v>6726.9959728000013</v>
          </cell>
          <cell r="ED246">
            <v>6796.5724784000013</v>
          </cell>
          <cell r="EE246">
            <v>6865.454917600001</v>
          </cell>
          <cell r="EF246">
            <v>6933.6334912000002</v>
          </cell>
          <cell r="EG246">
            <v>7001.0984000000008</v>
          </cell>
          <cell r="EH246">
            <v>7067.8398448000007</v>
          </cell>
          <cell r="EI246">
            <v>7133.8480264</v>
          </cell>
          <cell r="EJ246">
            <v>7199.1131455999994</v>
          </cell>
          <cell r="EK246">
            <v>7263.6254031999997</v>
          </cell>
          <cell r="EL246">
            <v>7327.3749999999991</v>
          </cell>
          <cell r="EM246">
            <v>7390.3521367999983</v>
          </cell>
          <cell r="EN246">
            <v>7452.5470143999983</v>
          </cell>
          <cell r="EO246">
            <v>7513.9498335999988</v>
          </cell>
          <cell r="EP246">
            <v>7574.5507951999989</v>
          </cell>
          <cell r="EQ246">
            <v>7634.3400999999985</v>
          </cell>
          <cell r="ER246">
            <v>7693.3079487999976</v>
          </cell>
          <cell r="ES246">
            <v>7751.4445423999978</v>
          </cell>
          <cell r="ET246">
            <v>7808.7400815999972</v>
          </cell>
          <cell r="EU246">
            <v>7865.1847671999976</v>
          </cell>
          <cell r="EV246">
            <v>7920.7687999999971</v>
          </cell>
          <cell r="EW246">
            <v>7975.4823807999965</v>
          </cell>
          <cell r="EX246">
            <v>8029.3157103999974</v>
          </cell>
          <cell r="EY246">
            <v>8082.2589895999972</v>
          </cell>
          <cell r="EZ246">
            <v>8134.3024191999966</v>
          </cell>
          <cell r="FA246">
            <v>8185.4361999999965</v>
          </cell>
          <cell r="FB246">
            <v>8235.6505327999967</v>
          </cell>
          <cell r="FC246">
            <v>8284.9356183999953</v>
          </cell>
          <cell r="FD246">
            <v>8333.2816575999968</v>
          </cell>
          <cell r="FE246">
            <v>8380.6788511999948</v>
          </cell>
          <cell r="FF246">
            <v>8427.1173999999955</v>
          </cell>
          <cell r="FG246">
            <v>8472.5875047999962</v>
          </cell>
          <cell r="FH246">
            <v>8517.0793663999975</v>
          </cell>
          <cell r="FI246">
            <v>8560.5831855999968</v>
          </cell>
          <cell r="FJ246">
            <v>8603.0891631999948</v>
          </cell>
          <cell r="FK246">
            <v>8644.587499999996</v>
          </cell>
          <cell r="FL246">
            <v>8685.0683967999939</v>
          </cell>
          <cell r="FM246">
            <v>8724.5220543999967</v>
          </cell>
          <cell r="FN246">
            <v>8762.9386735999942</v>
          </cell>
          <cell r="FO246">
            <v>8800.3084551999964</v>
          </cell>
          <cell r="FP246">
            <v>8836.6215999999949</v>
          </cell>
          <cell r="FQ246">
            <v>8871.8683087999962</v>
          </cell>
          <cell r="FR246">
            <v>8906.0387823999954</v>
          </cell>
          <cell r="FS246">
            <v>8939.1232215999953</v>
          </cell>
          <cell r="FT246">
            <v>8971.1118271999949</v>
          </cell>
          <cell r="FU246">
            <v>9001.9947999999968</v>
          </cell>
          <cell r="FV246">
            <v>9031.7623407999963</v>
          </cell>
          <cell r="FW246">
            <v>9060.4046503999962</v>
          </cell>
          <cell r="FX246">
            <v>9087.9119295999953</v>
          </cell>
          <cell r="FY246">
            <v>9114.2743791999965</v>
          </cell>
          <cell r="FZ246">
            <v>9139.4821999999967</v>
          </cell>
          <cell r="GA246">
            <v>9163.525592799997</v>
          </cell>
          <cell r="GB246">
            <v>9186.394758399998</v>
          </cell>
          <cell r="GC246">
            <v>9208.0798975999969</v>
          </cell>
          <cell r="GD246">
            <v>9228.5712111999965</v>
          </cell>
          <cell r="GE246">
            <v>9247.8588999999956</v>
          </cell>
          <cell r="GF246">
            <v>9265.933164799997</v>
          </cell>
          <cell r="GG246">
            <v>9282.784206399996</v>
          </cell>
          <cell r="GH246">
            <v>9298.4022255999953</v>
          </cell>
          <cell r="GI246">
            <v>9312.7774231999974</v>
          </cell>
          <cell r="GJ246">
            <v>9325.8999999999978</v>
          </cell>
          <cell r="GK246">
            <v>9337.7601567999955</v>
          </cell>
          <cell r="GL246">
            <v>9348.3480943999966</v>
          </cell>
          <cell r="GM246">
            <v>9357.6540136000003</v>
          </cell>
          <cell r="GN246">
            <v>9365.6681151999983</v>
          </cell>
          <cell r="GO246">
            <v>9372.3806000000004</v>
          </cell>
          <cell r="GP246">
            <v>9377.7816687999984</v>
          </cell>
          <cell r="GQ246">
            <v>9381.8615223999986</v>
          </cell>
          <cell r="GR246">
            <v>9384.6103616</v>
          </cell>
          <cell r="GS246">
            <v>9386.0183871999998</v>
          </cell>
          <cell r="GT246">
            <v>9386.0757999999987</v>
          </cell>
          <cell r="GU246">
            <v>9386.0757999999987</v>
          </cell>
          <cell r="GV246">
            <v>9386.0757999999987</v>
          </cell>
          <cell r="GW246">
            <v>9386.0757999999987</v>
          </cell>
          <cell r="GX246">
            <v>9386.0757999999987</v>
          </cell>
          <cell r="GY246">
            <v>9386.0757999999987</v>
          </cell>
          <cell r="GZ246">
            <v>9386.0757999999987</v>
          </cell>
          <cell r="HA246">
            <v>9386.0757999999987</v>
          </cell>
          <cell r="HB246">
            <v>9386.0757999999987</v>
          </cell>
          <cell r="HC246">
            <v>9386.0757999999987</v>
          </cell>
          <cell r="HD246">
            <v>9386.0757999999987</v>
          </cell>
          <cell r="HE246">
            <v>9386.0757999999987</v>
          </cell>
          <cell r="HF246">
            <v>9386.0757999999987</v>
          </cell>
          <cell r="HG246">
            <v>9386.0757999999987</v>
          </cell>
        </row>
        <row r="247">
          <cell r="A247" t="str">
            <v>B1 base</v>
          </cell>
          <cell r="B247">
            <v>0</v>
          </cell>
          <cell r="C247">
            <v>549.06815522406725</v>
          </cell>
          <cell r="D247">
            <v>563.56490367250035</v>
          </cell>
          <cell r="E247">
            <v>578.44440190086084</v>
          </cell>
          <cell r="F247">
            <v>593.71675544381776</v>
          </cell>
          <cell r="G247">
            <v>609.39233664698645</v>
          </cell>
          <cell r="H247">
            <v>625.48179171139304</v>
          </cell>
          <cell r="I247">
            <v>641.99604792393006</v>
          </cell>
          <cell r="J247">
            <v>658.94632107871428</v>
          </cell>
          <cell r="K247">
            <v>676.34412309438619</v>
          </cell>
          <cell r="L247">
            <v>694.2012698325251</v>
          </cell>
          <cell r="M247">
            <v>712.52988912248941</v>
          </cell>
          <cell r="N247">
            <v>731.34242899813273</v>
          </cell>
          <cell r="O247">
            <v>750.65166615198916</v>
          </cell>
          <cell r="P247">
            <v>770.47071461267035</v>
          </cell>
          <cell r="Q247">
            <v>790.81303465136637</v>
          </cell>
          <cell r="R247">
            <v>811.69244192350095</v>
          </cell>
          <cell r="S247">
            <v>833.12311685174825</v>
          </cell>
          <cell r="T247">
            <v>855.11961425678476</v>
          </cell>
          <cell r="U247">
            <v>877.6968732423162</v>
          </cell>
          <cell r="V247">
            <v>900.87022734109428</v>
          </cell>
          <cell r="W247">
            <v>924.65541492881209</v>
          </cell>
          <cell r="X247">
            <v>949.06858991295292</v>
          </cell>
          <cell r="Y247">
            <v>974.12633270385038</v>
          </cell>
          <cell r="Z247">
            <v>999.84566147541159</v>
          </cell>
          <cell r="AA247">
            <v>1026.2440437231514</v>
          </cell>
          <cell r="AB247">
            <v>1053.3394081273868</v>
          </cell>
          <cell r="AC247">
            <v>1081.1501567296486</v>
          </cell>
          <cell r="AD247">
            <v>1109.695177430581</v>
          </cell>
          <cell r="AE247">
            <v>1138.9938568178159</v>
          </cell>
          <cell r="AF247">
            <v>1169.0660933325348</v>
          </cell>
          <cell r="AG247">
            <v>1199.9323107836599</v>
          </cell>
          <cell r="AH247">
            <v>1231.6134722188538</v>
          </cell>
          <cell r="AI247">
            <v>1264.1310941617469</v>
          </cell>
          <cell r="AJ247">
            <v>1297.5072612250633</v>
          </cell>
          <cell r="AK247">
            <v>1331.7646411095682</v>
          </cell>
          <cell r="AL247">
            <v>1366.9264999990253</v>
          </cell>
          <cell r="AM247">
            <v>1402.2080401697547</v>
          </cell>
          <cell r="AN247">
            <v>1437.6144353885586</v>
          </cell>
          <cell r="AO247">
            <v>1473.1506306304761</v>
          </cell>
          <cell r="AP247">
            <v>1508.8213618265499</v>
          </cell>
          <cell r="AQ247">
            <v>1544.631173540256</v>
          </cell>
          <cell r="AR247">
            <v>1580.5844348336723</v>
          </cell>
          <cell r="AS247">
            <v>1616.6853535463035</v>
          </cell>
          <cell r="AT247">
            <v>1652.9379891776539</v>
          </cell>
          <cell r="AU247">
            <v>1689.3462645379518</v>
          </cell>
          <cell r="AV247">
            <v>1725.9139763089624</v>
          </cell>
          <cell r="AW247">
            <v>1762.6448046378382</v>
          </cell>
          <cell r="AX247">
            <v>1799.5423218708336</v>
          </cell>
          <cell r="AY247">
            <v>1836.6100005200401</v>
          </cell>
          <cell r="AZ247">
            <v>1873.8512205445136</v>
          </cell>
          <cell r="BA247">
            <v>1911.2692760171876</v>
          </cell>
          <cell r="BB247">
            <v>1948.8673812402833</v>
          </cell>
          <cell r="BC247">
            <v>1986.6486763645048</v>
          </cell>
          <cell r="BD247">
            <v>2024.61623256083</v>
          </cell>
          <cell r="BE247">
            <v>2062.7730567881722</v>
          </cell>
          <cell r="BF247">
            <v>2101.1220961952504</v>
          </cell>
          <cell r="BG247">
            <v>2139.6662421908372</v>
          </cell>
          <cell r="BH247">
            <v>2178.4083342127892</v>
          </cell>
          <cell r="BI247">
            <v>2217.3511632230429</v>
          </cell>
          <cell r="BJ247">
            <v>2256.497474952911</v>
          </cell>
          <cell r="BK247">
            <v>2295.8499729204555</v>
          </cell>
          <cell r="BL247">
            <v>2335.4113212395646</v>
          </cell>
          <cell r="BM247">
            <v>2375.1841472383362</v>
          </cell>
          <cell r="BN247">
            <v>2415.1710439026692</v>
          </cell>
          <cell r="BO247">
            <v>2455.3745721593964</v>
          </cell>
          <cell r="BP247">
            <v>2577.3992187790313</v>
          </cell>
          <cell r="BQ247">
            <v>2683.4925435487717</v>
          </cell>
          <cell r="BR247">
            <v>2861.248202568187</v>
          </cell>
          <cell r="BS247">
            <v>3054.9765851555776</v>
          </cell>
          <cell r="BT247">
            <v>3224.4138254886961</v>
          </cell>
          <cell r="BU247">
            <v>3303.2576234654721</v>
          </cell>
          <cell r="BV247">
            <v>3457.8416275483046</v>
          </cell>
          <cell r="BW247">
            <v>3648.7239307552368</v>
          </cell>
          <cell r="BX247">
            <v>3573.4430010260708</v>
          </cell>
          <cell r="BY247">
            <v>3472.5163945549007</v>
          </cell>
          <cell r="BZ247">
            <v>3657.9434625100289</v>
          </cell>
          <cell r="CA247">
            <v>3727.9993835486771</v>
          </cell>
          <cell r="CB247">
            <v>3807.2734951712864</v>
          </cell>
          <cell r="CC247">
            <v>3897.175455967375</v>
          </cell>
          <cell r="CD247">
            <v>3767.9743664559405</v>
          </cell>
          <cell r="CE247">
            <v>3681.8669698472777</v>
          </cell>
          <cell r="CF247">
            <v>3563.1631630017037</v>
          </cell>
          <cell r="CG247">
            <v>3560.3487922251497</v>
          </cell>
          <cell r="CH247">
            <v>3720.8015320179834</v>
          </cell>
          <cell r="CI247">
            <v>3758.7612794409256</v>
          </cell>
          <cell r="CJ247">
            <v>3802.1497392676406</v>
          </cell>
          <cell r="CK247">
            <v>3901.2532534759325</v>
          </cell>
          <cell r="CL247">
            <v>4030.5161418845005</v>
          </cell>
          <cell r="CM247">
            <v>4103.4804525665977</v>
          </cell>
          <cell r="CN247">
            <v>4138.710168692367</v>
          </cell>
          <cell r="CO247">
            <v>4173.2849539413901</v>
          </cell>
          <cell r="CP247">
            <v>4216.1413280534525</v>
          </cell>
          <cell r="CQ247">
            <v>4271.5879511582925</v>
          </cell>
          <cell r="CR247">
            <v>4338.4714600944326</v>
          </cell>
          <cell r="CS247">
            <v>4433.4580132967367</v>
          </cell>
          <cell r="CT247">
            <v>4567.5150759985563</v>
          </cell>
          <cell r="CU247">
            <v>4598.2355857117145</v>
          </cell>
          <cell r="CV247">
            <v>4627.4963713111729</v>
          </cell>
          <cell r="CW247">
            <v>4692.3405909852636</v>
          </cell>
          <cell r="CX247">
            <v>4788.8011628060685</v>
          </cell>
          <cell r="CY247">
            <v>4750.5045704366548</v>
          </cell>
          <cell r="CZ247">
            <v>4777.2916941977282</v>
          </cell>
          <cell r="DA247">
            <v>4816.0914095916669</v>
          </cell>
          <cell r="DB247">
            <v>4897.1865916094193</v>
          </cell>
          <cell r="DC247">
            <v>4915.8243228883166</v>
          </cell>
          <cell r="DD247">
            <v>4894.6636059130578</v>
          </cell>
          <cell r="DE247">
            <v>4895.4238832240535</v>
          </cell>
          <cell r="DF247">
            <v>4792.8641168000004</v>
          </cell>
          <cell r="DG247">
            <v>4836.0425266000002</v>
          </cell>
          <cell r="DH247">
            <v>4876.5992000000006</v>
          </cell>
          <cell r="DI247">
            <v>4914.5913614000001</v>
          </cell>
          <cell r="DJ247">
            <v>4950.0762352000002</v>
          </cell>
          <cell r="DK247">
            <v>4983.1110458000003</v>
          </cell>
          <cell r="DL247">
            <v>5013.7530176</v>
          </cell>
          <cell r="DM247">
            <v>5042.0593750000007</v>
          </cell>
          <cell r="DN247">
            <v>5068.0873424000001</v>
          </cell>
          <cell r="DO247">
            <v>5091.8941442000005</v>
          </cell>
          <cell r="DP247">
            <v>5113.5370048000004</v>
          </cell>
          <cell r="DQ247">
            <v>5133.0731486000004</v>
          </cell>
          <cell r="DR247">
            <v>5150.5598000000009</v>
          </cell>
          <cell r="DS247">
            <v>5166.0541833999996</v>
          </cell>
          <cell r="DT247">
            <v>5179.6135231999997</v>
          </cell>
          <cell r="DU247">
            <v>5191.2950438000007</v>
          </cell>
          <cell r="DV247">
            <v>5201.1559696000004</v>
          </cell>
          <cell r="DW247">
            <v>5209.2535250000001</v>
          </cell>
          <cell r="DX247">
            <v>5215.6449344000002</v>
          </cell>
          <cell r="DY247">
            <v>5220.3874221999995</v>
          </cell>
          <cell r="DZ247">
            <v>5223.5382128000001</v>
          </cell>
          <cell r="EA247">
            <v>5225.1545306000007</v>
          </cell>
          <cell r="EB247">
            <v>5225.2936</v>
          </cell>
          <cell r="EC247">
            <v>5224.0126454000001</v>
          </cell>
          <cell r="ED247">
            <v>5221.3688911999998</v>
          </cell>
          <cell r="EE247">
            <v>5217.4195618000003</v>
          </cell>
          <cell r="EF247">
            <v>5212.2218816000004</v>
          </cell>
          <cell r="EG247">
            <v>5205.8330750000005</v>
          </cell>
          <cell r="EH247">
            <v>5198.3103664000009</v>
          </cell>
          <cell r="EI247">
            <v>5189.7109801999995</v>
          </cell>
          <cell r="EJ247">
            <v>5180.0921407999995</v>
          </cell>
          <cell r="EK247">
            <v>5169.5110726000003</v>
          </cell>
          <cell r="EL247">
            <v>5158.0249999999996</v>
          </cell>
          <cell r="EM247">
            <v>5145.6911474000008</v>
          </cell>
          <cell r="EN247">
            <v>5132.5667392000005</v>
          </cell>
          <cell r="EO247">
            <v>5118.708999800001</v>
          </cell>
          <cell r="EP247">
            <v>5104.1751536000002</v>
          </cell>
          <cell r="EQ247">
            <v>5089.022425000001</v>
          </cell>
          <cell r="ER247">
            <v>5073.3080384000004</v>
          </cell>
          <cell r="ES247">
            <v>5057.0892182000007</v>
          </cell>
          <cell r="ET247">
            <v>5040.4231888000013</v>
          </cell>
          <cell r="EU247">
            <v>5023.3671746</v>
          </cell>
          <cell r="EV247">
            <v>5005.9784000000018</v>
          </cell>
          <cell r="EW247">
            <v>4988.3140894000007</v>
          </cell>
          <cell r="EX247">
            <v>4970.4314672000019</v>
          </cell>
          <cell r="EY247">
            <v>4952.3877578000011</v>
          </cell>
          <cell r="EZ247">
            <v>4934.2401856000015</v>
          </cell>
          <cell r="FA247">
            <v>4916.0459750000009</v>
          </cell>
          <cell r="FB247">
            <v>4897.8623504000025</v>
          </cell>
          <cell r="FC247">
            <v>4879.7465362000021</v>
          </cell>
          <cell r="FD247">
            <v>4861.7557568000029</v>
          </cell>
          <cell r="FE247">
            <v>4843.9472366000009</v>
          </cell>
          <cell r="FF247">
            <v>4826.378200000001</v>
          </cell>
          <cell r="FG247">
            <v>4809.105871400001</v>
          </cell>
          <cell r="FH247">
            <v>4792.1874752000022</v>
          </cell>
          <cell r="FI247">
            <v>4775.6802358000023</v>
          </cell>
          <cell r="FJ247">
            <v>4759.6413776000009</v>
          </cell>
          <cell r="FK247">
            <v>4744.1281250000029</v>
          </cell>
          <cell r="FL247">
            <v>4729.1977024000025</v>
          </cell>
          <cell r="FM247">
            <v>4714.9073342000029</v>
          </cell>
          <cell r="FN247">
            <v>4701.3142448000035</v>
          </cell>
          <cell r="FO247">
            <v>4688.4756586000021</v>
          </cell>
          <cell r="FP247">
            <v>4676.4488000000019</v>
          </cell>
          <cell r="FQ247">
            <v>4665.2908934000025</v>
          </cell>
          <cell r="FR247">
            <v>4655.0591632000014</v>
          </cell>
          <cell r="FS247">
            <v>4645.810833800002</v>
          </cell>
          <cell r="FT247">
            <v>4637.6031296000001</v>
          </cell>
          <cell r="FU247">
            <v>4630.4932750000025</v>
          </cell>
          <cell r="FV247">
            <v>4624.5384944000034</v>
          </cell>
          <cell r="FW247">
            <v>4619.7960122000004</v>
          </cell>
          <cell r="FX247">
            <v>4616.3230528000004</v>
          </cell>
          <cell r="FY247">
            <v>4614.1768405999992</v>
          </cell>
          <cell r="FZ247">
            <v>4613.4146000000019</v>
          </cell>
          <cell r="GA247">
            <v>4614.0935554000025</v>
          </cell>
          <cell r="GB247">
            <v>4616.2709312000025</v>
          </cell>
          <cell r="GC247">
            <v>4620.0039518000012</v>
          </cell>
          <cell r="GD247">
            <v>4625.3498416000002</v>
          </cell>
          <cell r="GE247">
            <v>4632.3658249999971</v>
          </cell>
          <cell r="GF247">
            <v>4641.1091263999988</v>
          </cell>
          <cell r="GG247">
            <v>4651.6369702000011</v>
          </cell>
          <cell r="GH247">
            <v>4664.0065807999981</v>
          </cell>
          <cell r="GI247">
            <v>4678.2751825999985</v>
          </cell>
          <cell r="GJ247">
            <v>4694.4999999999964</v>
          </cell>
          <cell r="GK247">
            <v>4712.7382573999985</v>
          </cell>
          <cell r="GL247">
            <v>4733.0471791999989</v>
          </cell>
          <cell r="GM247">
            <v>4755.4839897999973</v>
          </cell>
          <cell r="GN247">
            <v>4780.1059135999949</v>
          </cell>
          <cell r="GO247">
            <v>4806.9701749999949</v>
          </cell>
          <cell r="GP247">
            <v>4836.1339983999951</v>
          </cell>
          <cell r="GQ247">
            <v>4867.6546081999932</v>
          </cell>
          <cell r="GR247">
            <v>4901.5892287999959</v>
          </cell>
          <cell r="GS247">
            <v>4937.9950845999938</v>
          </cell>
          <cell r="GT247">
            <v>4976.9293999999918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</row>
        <row r="248">
          <cell r="A248" t="str">
            <v>B2 base</v>
          </cell>
          <cell r="B248">
            <v>0</v>
          </cell>
          <cell r="C248">
            <v>549.06815522406725</v>
          </cell>
          <cell r="D248">
            <v>563.56490367250035</v>
          </cell>
          <cell r="E248">
            <v>578.44440190086084</v>
          </cell>
          <cell r="F248">
            <v>593.71675544381776</v>
          </cell>
          <cell r="G248">
            <v>609.39233664698645</v>
          </cell>
          <cell r="H248">
            <v>625.48179171139304</v>
          </cell>
          <cell r="I248">
            <v>641.99604792393006</v>
          </cell>
          <cell r="J248">
            <v>658.94632107871428</v>
          </cell>
          <cell r="K248">
            <v>676.34412309438619</v>
          </cell>
          <cell r="L248">
            <v>694.2012698325251</v>
          </cell>
          <cell r="M248">
            <v>712.52988912248941</v>
          </cell>
          <cell r="N248">
            <v>731.34242899813273</v>
          </cell>
          <cell r="O248">
            <v>750.65166615198916</v>
          </cell>
          <cell r="P248">
            <v>770.47071461267035</v>
          </cell>
          <cell r="Q248">
            <v>790.81303465136637</v>
          </cell>
          <cell r="R248">
            <v>811.69244192350095</v>
          </cell>
          <cell r="S248">
            <v>833.12311685174825</v>
          </cell>
          <cell r="T248">
            <v>855.11961425678476</v>
          </cell>
          <cell r="U248">
            <v>877.6968732423162</v>
          </cell>
          <cell r="V248">
            <v>900.87022734109428</v>
          </cell>
          <cell r="W248">
            <v>924.65541492881209</v>
          </cell>
          <cell r="X248">
            <v>949.06858991295292</v>
          </cell>
          <cell r="Y248">
            <v>974.12633270385038</v>
          </cell>
          <cell r="Z248">
            <v>999.84566147541159</v>
          </cell>
          <cell r="AA248">
            <v>1026.2440437231514</v>
          </cell>
          <cell r="AB248">
            <v>1053.3394081273868</v>
          </cell>
          <cell r="AC248">
            <v>1081.1501567296486</v>
          </cell>
          <cell r="AD248">
            <v>1109.695177430581</v>
          </cell>
          <cell r="AE248">
            <v>1138.9938568178159</v>
          </cell>
          <cell r="AF248">
            <v>1169.0660933325348</v>
          </cell>
          <cell r="AG248">
            <v>1199.9323107836599</v>
          </cell>
          <cell r="AH248">
            <v>1231.6134722188538</v>
          </cell>
          <cell r="AI248">
            <v>1264.1310941617469</v>
          </cell>
          <cell r="AJ248">
            <v>1297.5072612250633</v>
          </cell>
          <cell r="AK248">
            <v>1331.7646411095682</v>
          </cell>
          <cell r="AL248">
            <v>1366.9264999990253</v>
          </cell>
          <cell r="AM248">
            <v>1402.2080401697547</v>
          </cell>
          <cell r="AN248">
            <v>1437.6144353885586</v>
          </cell>
          <cell r="AO248">
            <v>1473.1506306304761</v>
          </cell>
          <cell r="AP248">
            <v>1508.8213618265499</v>
          </cell>
          <cell r="AQ248">
            <v>1544.631173540256</v>
          </cell>
          <cell r="AR248">
            <v>1580.5844348336723</v>
          </cell>
          <cell r="AS248">
            <v>1616.6853535463035</v>
          </cell>
          <cell r="AT248">
            <v>1652.9379891776539</v>
          </cell>
          <cell r="AU248">
            <v>1689.3462645379518</v>
          </cell>
          <cell r="AV248">
            <v>1725.9139763089624</v>
          </cell>
          <cell r="AW248">
            <v>1762.6448046378382</v>
          </cell>
          <cell r="AX248">
            <v>1799.5423218708336</v>
          </cell>
          <cell r="AY248">
            <v>1836.6100005200401</v>
          </cell>
          <cell r="AZ248">
            <v>1873.8512205445136</v>
          </cell>
          <cell r="BA248">
            <v>1911.2692760171876</v>
          </cell>
          <cell r="BB248">
            <v>1948.8673812402833</v>
          </cell>
          <cell r="BC248">
            <v>1986.6486763645048</v>
          </cell>
          <cell r="BD248">
            <v>2024.61623256083</v>
          </cell>
          <cell r="BE248">
            <v>2062.7730567881722</v>
          </cell>
          <cell r="BF248">
            <v>2101.1220961952504</v>
          </cell>
          <cell r="BG248">
            <v>2139.6662421908372</v>
          </cell>
          <cell r="BH248">
            <v>2178.4083342127892</v>
          </cell>
          <cell r="BI248">
            <v>2217.3511632230429</v>
          </cell>
          <cell r="BJ248">
            <v>2256.497474952911</v>
          </cell>
          <cell r="BK248">
            <v>2295.8499729204555</v>
          </cell>
          <cell r="BL248">
            <v>2335.4113212395646</v>
          </cell>
          <cell r="BM248">
            <v>2375.1841472383362</v>
          </cell>
          <cell r="BN248">
            <v>2415.1710439026692</v>
          </cell>
          <cell r="BO248">
            <v>2455.3745721593964</v>
          </cell>
          <cell r="BP248">
            <v>2577.3992187790313</v>
          </cell>
          <cell r="BQ248">
            <v>2683.4925435487717</v>
          </cell>
          <cell r="BR248">
            <v>2861.248202568187</v>
          </cell>
          <cell r="BS248">
            <v>3054.9765851555776</v>
          </cell>
          <cell r="BT248">
            <v>3224.4138254886961</v>
          </cell>
          <cell r="BU248">
            <v>3303.2576234654721</v>
          </cell>
          <cell r="BV248">
            <v>3457.8416275483046</v>
          </cell>
          <cell r="BW248">
            <v>3648.7239307552368</v>
          </cell>
          <cell r="BX248">
            <v>3573.4430010260708</v>
          </cell>
          <cell r="BY248">
            <v>3472.5163945549007</v>
          </cell>
          <cell r="BZ248">
            <v>3657.9434625100289</v>
          </cell>
          <cell r="CA248">
            <v>3727.9993835486771</v>
          </cell>
          <cell r="CB248">
            <v>3807.2734951712864</v>
          </cell>
          <cell r="CC248">
            <v>3897.175455967375</v>
          </cell>
          <cell r="CD248">
            <v>3767.9743664559405</v>
          </cell>
          <cell r="CE248">
            <v>3681.8669698472777</v>
          </cell>
          <cell r="CF248">
            <v>3563.1631630017037</v>
          </cell>
          <cell r="CG248">
            <v>3560.3487922251497</v>
          </cell>
          <cell r="CH248">
            <v>3720.8015320179834</v>
          </cell>
          <cell r="CI248">
            <v>3758.7612794409256</v>
          </cell>
          <cell r="CJ248">
            <v>3802.1497392676406</v>
          </cell>
          <cell r="CK248">
            <v>3901.2532534759325</v>
          </cell>
          <cell r="CL248">
            <v>4030.5161418845005</v>
          </cell>
          <cell r="CM248">
            <v>4103.4804525665977</v>
          </cell>
          <cell r="CN248">
            <v>4138.710168692367</v>
          </cell>
          <cell r="CO248">
            <v>4173.2849539413901</v>
          </cell>
          <cell r="CP248">
            <v>4216.1413280534525</v>
          </cell>
          <cell r="CQ248">
            <v>4271.5879511582925</v>
          </cell>
          <cell r="CR248">
            <v>4338.4714600944326</v>
          </cell>
          <cell r="CS248">
            <v>4433.4580132967367</v>
          </cell>
          <cell r="CT248">
            <v>4567.5150759985563</v>
          </cell>
          <cell r="CU248">
            <v>4598.2355857117145</v>
          </cell>
          <cell r="CV248">
            <v>4627.4963713111729</v>
          </cell>
          <cell r="CW248">
            <v>4692.3405909852636</v>
          </cell>
          <cell r="CX248">
            <v>4788.8011628060685</v>
          </cell>
          <cell r="CY248">
            <v>4750.5045704366548</v>
          </cell>
          <cell r="CZ248">
            <v>4777.2916941977282</v>
          </cell>
          <cell r="DA248">
            <v>4816.0914095916669</v>
          </cell>
          <cell r="DB248">
            <v>4897.1865916094193</v>
          </cell>
          <cell r="DC248">
            <v>4915.8243228883166</v>
          </cell>
          <cell r="DD248">
            <v>4894.6636059130578</v>
          </cell>
          <cell r="DE248">
            <v>4895.4238832240535</v>
          </cell>
          <cell r="DF248">
            <v>4958.043364000001</v>
          </cell>
          <cell r="DG248">
            <v>5027.1236555000005</v>
          </cell>
          <cell r="DH248">
            <v>5093.3960000000006</v>
          </cell>
          <cell r="DI248">
            <v>5156.9114845000004</v>
          </cell>
          <cell r="DJ248">
            <v>5217.7211960000004</v>
          </cell>
          <cell r="DK248">
            <v>5275.8762215000006</v>
          </cell>
          <cell r="DL248">
            <v>5331.4276480000008</v>
          </cell>
          <cell r="DM248">
            <v>5384.4265625000007</v>
          </cell>
          <cell r="DN248">
            <v>5434.9240520000003</v>
          </cell>
          <cell r="DO248">
            <v>5482.9712035000011</v>
          </cell>
          <cell r="DP248">
            <v>5528.6191040000012</v>
          </cell>
          <cell r="DQ248">
            <v>5571.9188405000004</v>
          </cell>
          <cell r="DR248">
            <v>5612.9215000000004</v>
          </cell>
          <cell r="DS248">
            <v>5651.6781695000009</v>
          </cell>
          <cell r="DT248">
            <v>5688.2399360000009</v>
          </cell>
          <cell r="DU248">
            <v>5722.657886500001</v>
          </cell>
          <cell r="DV248">
            <v>5754.9831080000013</v>
          </cell>
          <cell r="DW248">
            <v>5785.2666875000004</v>
          </cell>
          <cell r="DX248">
            <v>5813.5597120000002</v>
          </cell>
          <cell r="DY248">
            <v>5839.9132685000013</v>
          </cell>
          <cell r="DZ248">
            <v>5864.3784440000009</v>
          </cell>
          <cell r="EA248">
            <v>5887.0063255000005</v>
          </cell>
          <cell r="EB248">
            <v>5907.8480000000009</v>
          </cell>
          <cell r="EC248">
            <v>5926.954554500001</v>
          </cell>
          <cell r="ED248">
            <v>5944.3770760000007</v>
          </cell>
          <cell r="EE248">
            <v>5960.1666515000006</v>
          </cell>
          <cell r="EF248">
            <v>5974.3743680000007</v>
          </cell>
          <cell r="EG248">
            <v>5987.0513125000007</v>
          </cell>
          <cell r="EH248">
            <v>5998.2485720000004</v>
          </cell>
          <cell r="EI248">
            <v>6008.0172334999997</v>
          </cell>
          <cell r="EJ248">
            <v>6016.4083840000003</v>
          </cell>
          <cell r="EK248">
            <v>6023.4731104999992</v>
          </cell>
          <cell r="EL248">
            <v>6029.2624999999989</v>
          </cell>
          <cell r="EM248">
            <v>6033.8276395000003</v>
          </cell>
          <cell r="EN248">
            <v>6037.2196160000003</v>
          </cell>
          <cell r="EO248">
            <v>6039.4895164999998</v>
          </cell>
          <cell r="EP248">
            <v>6040.6884280000004</v>
          </cell>
          <cell r="EQ248">
            <v>6040.8674375000001</v>
          </cell>
          <cell r="ER248">
            <v>6040.0776319999995</v>
          </cell>
          <cell r="ES248">
            <v>6038.3700985000005</v>
          </cell>
          <cell r="ET248">
            <v>6035.795924</v>
          </cell>
          <cell r="EU248">
            <v>6032.4061955000006</v>
          </cell>
          <cell r="EV248">
            <v>6028.2520000000013</v>
          </cell>
          <cell r="EW248">
            <v>6023.3844244999991</v>
          </cell>
          <cell r="EX248">
            <v>6017.8545560000002</v>
          </cell>
          <cell r="EY248">
            <v>6011.7134814999999</v>
          </cell>
          <cell r="EZ248">
            <v>6005.0122880000017</v>
          </cell>
          <cell r="FA248">
            <v>5997.8020624999999</v>
          </cell>
          <cell r="FB248">
            <v>5990.1338920000026</v>
          </cell>
          <cell r="FC248">
            <v>5982.0588634999995</v>
          </cell>
          <cell r="FD248">
            <v>5973.6280639999995</v>
          </cell>
          <cell r="FE248">
            <v>5964.8925805000008</v>
          </cell>
          <cell r="FF248">
            <v>5955.9034999999994</v>
          </cell>
          <cell r="FG248">
            <v>5946.7119095000007</v>
          </cell>
          <cell r="FH248">
            <v>5937.3688960000018</v>
          </cell>
          <cell r="FI248">
            <v>5927.9255465000006</v>
          </cell>
          <cell r="FJ248">
            <v>5918.4329480000006</v>
          </cell>
          <cell r="FK248">
            <v>5908.9421874999998</v>
          </cell>
          <cell r="FL248">
            <v>5899.5043520000008</v>
          </cell>
          <cell r="FM248">
            <v>5890.1705285000016</v>
          </cell>
          <cell r="FN248">
            <v>5880.9918040000002</v>
          </cell>
          <cell r="FO248">
            <v>5872.019265500001</v>
          </cell>
          <cell r="FP248">
            <v>5863.304000000001</v>
          </cell>
          <cell r="FQ248">
            <v>5854.897094500001</v>
          </cell>
          <cell r="FR248">
            <v>5846.8496360000017</v>
          </cell>
          <cell r="FS248">
            <v>5839.2127115000012</v>
          </cell>
          <cell r="FT248">
            <v>5832.0374079999992</v>
          </cell>
          <cell r="FU248">
            <v>5825.3748124999993</v>
          </cell>
          <cell r="FV248">
            <v>5819.2760120000012</v>
          </cell>
          <cell r="FW248">
            <v>5813.7920934999993</v>
          </cell>
          <cell r="FX248">
            <v>5808.9741440000007</v>
          </cell>
          <cell r="FY248">
            <v>5804.8732504999998</v>
          </cell>
          <cell r="FZ248">
            <v>5801.5405000000001</v>
          </cell>
          <cell r="GA248">
            <v>5799.0269795000013</v>
          </cell>
          <cell r="GB248">
            <v>5797.3837759999997</v>
          </cell>
          <cell r="GC248">
            <v>5796.6619765000023</v>
          </cell>
          <cell r="GD248">
            <v>5796.9126680000018</v>
          </cell>
          <cell r="GE248">
            <v>5798.1869374999978</v>
          </cell>
          <cell r="GF248">
            <v>5800.5358719999995</v>
          </cell>
          <cell r="GG248">
            <v>5804.0105584999974</v>
          </cell>
          <cell r="GH248">
            <v>5808.6620840000005</v>
          </cell>
          <cell r="GI248">
            <v>5814.5415355000014</v>
          </cell>
          <cell r="GJ248">
            <v>5821.699999999998</v>
          </cell>
          <cell r="GK248">
            <v>5830.1885645000011</v>
          </cell>
          <cell r="GL248">
            <v>5840.0583159999996</v>
          </cell>
          <cell r="GM248">
            <v>5851.360341499997</v>
          </cell>
          <cell r="GN248">
            <v>5864.145727999995</v>
          </cell>
          <cell r="GO248">
            <v>5878.4655624999968</v>
          </cell>
          <cell r="GP248">
            <v>5894.3709319999971</v>
          </cell>
          <cell r="GQ248">
            <v>5911.9129234999973</v>
          </cell>
          <cell r="GR248">
            <v>5931.1426239999973</v>
          </cell>
          <cell r="GS248">
            <v>5952.1111204999934</v>
          </cell>
          <cell r="GT248">
            <v>5974.8694999999943</v>
          </cell>
          <cell r="GU248">
            <v>0</v>
          </cell>
          <cell r="GV248">
            <v>0</v>
          </cell>
          <cell r="GW248">
            <v>0</v>
          </cell>
          <cell r="GX248">
            <v>0</v>
          </cell>
          <cell r="GY248">
            <v>0</v>
          </cell>
          <cell r="GZ248">
            <v>0</v>
          </cell>
          <cell r="HA248">
            <v>0</v>
          </cell>
          <cell r="HB248">
            <v>0</v>
          </cell>
          <cell r="HC248">
            <v>0</v>
          </cell>
          <cell r="HD248">
            <v>0</v>
          </cell>
          <cell r="HE248">
            <v>0</v>
          </cell>
          <cell r="HF248">
            <v>0</v>
          </cell>
          <cell r="HG248">
            <v>0</v>
          </cell>
        </row>
        <row r="249">
          <cell r="A249" t="str">
            <v>A2r 670</v>
          </cell>
          <cell r="B249">
            <v>0</v>
          </cell>
          <cell r="C249">
            <v>549.06815522406725</v>
          </cell>
          <cell r="D249">
            <v>563.56490367250035</v>
          </cell>
          <cell r="E249">
            <v>578.44440190086084</v>
          </cell>
          <cell r="F249">
            <v>593.71675544381776</v>
          </cell>
          <cell r="G249">
            <v>609.39233664698645</v>
          </cell>
          <cell r="H249">
            <v>625.48179171139304</v>
          </cell>
          <cell r="I249">
            <v>641.99604792393006</v>
          </cell>
          <cell r="J249">
            <v>658.94632107871428</v>
          </cell>
          <cell r="K249">
            <v>676.34412309438619</v>
          </cell>
          <cell r="L249">
            <v>694.2012698325251</v>
          </cell>
          <cell r="M249">
            <v>712.52988912248941</v>
          </cell>
          <cell r="N249">
            <v>731.34242899813273</v>
          </cell>
          <cell r="O249">
            <v>750.65166615198916</v>
          </cell>
          <cell r="P249">
            <v>770.47071461267035</v>
          </cell>
          <cell r="Q249">
            <v>790.81303465136637</v>
          </cell>
          <cell r="R249">
            <v>811.69244192350095</v>
          </cell>
          <cell r="S249">
            <v>833.12311685174825</v>
          </cell>
          <cell r="T249">
            <v>855.11961425678476</v>
          </cell>
          <cell r="U249">
            <v>877.6968732423162</v>
          </cell>
          <cell r="V249">
            <v>900.87022734109428</v>
          </cell>
          <cell r="W249">
            <v>924.65541492881209</v>
          </cell>
          <cell r="X249">
            <v>949.06858991295292</v>
          </cell>
          <cell r="Y249">
            <v>974.12633270385038</v>
          </cell>
          <cell r="Z249">
            <v>999.84566147541159</v>
          </cell>
          <cell r="AA249">
            <v>1026.2440437231514</v>
          </cell>
          <cell r="AB249">
            <v>1053.3394081273868</v>
          </cell>
          <cell r="AC249">
            <v>1081.1501567296486</v>
          </cell>
          <cell r="AD249">
            <v>1109.695177430581</v>
          </cell>
          <cell r="AE249">
            <v>1138.9938568178159</v>
          </cell>
          <cell r="AF249">
            <v>1169.0660933325348</v>
          </cell>
          <cell r="AG249">
            <v>1199.9323107836599</v>
          </cell>
          <cell r="AH249">
            <v>1231.6134722188538</v>
          </cell>
          <cell r="AI249">
            <v>1264.1310941617469</v>
          </cell>
          <cell r="AJ249">
            <v>1297.5072612250633</v>
          </cell>
          <cell r="AK249">
            <v>1331.7646411095682</v>
          </cell>
          <cell r="AL249">
            <v>1366.9264999990253</v>
          </cell>
          <cell r="AM249">
            <v>1402.2080401697547</v>
          </cell>
          <cell r="AN249">
            <v>1437.6144353885586</v>
          </cell>
          <cell r="AO249">
            <v>1473.1506306304761</v>
          </cell>
          <cell r="AP249">
            <v>1508.8213618265499</v>
          </cell>
          <cell r="AQ249">
            <v>1544.631173540256</v>
          </cell>
          <cell r="AR249">
            <v>1580.5844348336723</v>
          </cell>
          <cell r="AS249">
            <v>1616.6853535463035</v>
          </cell>
          <cell r="AT249">
            <v>1652.9379891776539</v>
          </cell>
          <cell r="AU249">
            <v>1689.3462645379518</v>
          </cell>
          <cell r="AV249">
            <v>1725.9139763089624</v>
          </cell>
          <cell r="AW249">
            <v>1762.6448046378382</v>
          </cell>
          <cell r="AX249">
            <v>1799.5423218708336</v>
          </cell>
          <cell r="AY249">
            <v>1836.6100005200401</v>
          </cell>
          <cell r="AZ249">
            <v>1873.8512205445136</v>
          </cell>
          <cell r="BA249">
            <v>1911.2692760171876</v>
          </cell>
          <cell r="BB249">
            <v>1948.8673812402833</v>
          </cell>
          <cell r="BC249">
            <v>1986.6486763645048</v>
          </cell>
          <cell r="BD249">
            <v>2024.61623256083</v>
          </cell>
          <cell r="BE249">
            <v>2062.7730567881722</v>
          </cell>
          <cell r="BF249">
            <v>2101.1220961952504</v>
          </cell>
          <cell r="BG249">
            <v>2139.6662421908372</v>
          </cell>
          <cell r="BH249">
            <v>2178.4083342127892</v>
          </cell>
          <cell r="BI249">
            <v>2217.3511632230429</v>
          </cell>
          <cell r="BJ249">
            <v>2256.497474952911</v>
          </cell>
          <cell r="BK249">
            <v>2295.8499729204555</v>
          </cell>
          <cell r="BL249">
            <v>2335.4113212395646</v>
          </cell>
          <cell r="BM249">
            <v>2375.1841472383362</v>
          </cell>
          <cell r="BN249">
            <v>2415.1710439026692</v>
          </cell>
          <cell r="BO249">
            <v>2455.3745721593964</v>
          </cell>
          <cell r="BP249">
            <v>2577.3992187790313</v>
          </cell>
          <cell r="BQ249">
            <v>2683.4925435487717</v>
          </cell>
          <cell r="BR249">
            <v>2861.248202568187</v>
          </cell>
          <cell r="BS249">
            <v>3054.9765851555776</v>
          </cell>
          <cell r="BT249">
            <v>3224.4138254886961</v>
          </cell>
          <cell r="BU249">
            <v>3303.2576234654721</v>
          </cell>
          <cell r="BV249">
            <v>3457.8416275483046</v>
          </cell>
          <cell r="BW249">
            <v>3648.7239307552368</v>
          </cell>
          <cell r="BX249">
            <v>3573.4430010260708</v>
          </cell>
          <cell r="BY249">
            <v>3472.5163945549007</v>
          </cell>
          <cell r="BZ249">
            <v>3657.9434625100289</v>
          </cell>
          <cell r="CA249">
            <v>3727.9993835486771</v>
          </cell>
          <cell r="CB249">
            <v>3807.2734951712864</v>
          </cell>
          <cell r="CC249">
            <v>3897.175455967375</v>
          </cell>
          <cell r="CD249">
            <v>3767.9743664559405</v>
          </cell>
          <cell r="CE249">
            <v>3681.8669698472777</v>
          </cell>
          <cell r="CF249">
            <v>3563.1631630017037</v>
          </cell>
          <cell r="CG249">
            <v>3560.3487922251497</v>
          </cell>
          <cell r="CH249">
            <v>3720.8015320179834</v>
          </cell>
          <cell r="CI249">
            <v>3758.7612794409256</v>
          </cell>
          <cell r="CJ249">
            <v>3802.1497392676406</v>
          </cell>
          <cell r="CK249">
            <v>3901.2532534759325</v>
          </cell>
          <cell r="CL249">
            <v>4030.5161418845005</v>
          </cell>
          <cell r="CM249">
            <v>4103.4804525665977</v>
          </cell>
          <cell r="CN249">
            <v>4138.710168692367</v>
          </cell>
          <cell r="CO249">
            <v>4173.2849539413901</v>
          </cell>
          <cell r="CP249">
            <v>4216.1413280534525</v>
          </cell>
          <cell r="CQ249">
            <v>4271.5879511582925</v>
          </cell>
          <cell r="CR249">
            <v>4338.4714600944326</v>
          </cell>
          <cell r="CS249">
            <v>4433.4580132967367</v>
          </cell>
          <cell r="CT249">
            <v>4567.5150759985563</v>
          </cell>
          <cell r="CU249">
            <v>4598.2355857117145</v>
          </cell>
          <cell r="CV249">
            <v>4627.4963713111729</v>
          </cell>
          <cell r="CW249">
            <v>4692.3405909852636</v>
          </cell>
          <cell r="CX249">
            <v>4788.8011628060685</v>
          </cell>
          <cell r="CY249">
            <v>4750.5045704366548</v>
          </cell>
          <cell r="CZ249">
            <v>4777.2916941977282</v>
          </cell>
          <cell r="DA249">
            <v>4816.0914095916669</v>
          </cell>
          <cell r="DB249">
            <v>4897.1865916094193</v>
          </cell>
          <cell r="DC249">
            <v>4915.8243228883166</v>
          </cell>
          <cell r="DD249">
            <v>4894.6636059130578</v>
          </cell>
          <cell r="DE249">
            <v>4895.4238832240535</v>
          </cell>
          <cell r="DF249">
            <v>4926.5069712000004</v>
          </cell>
          <cell r="DG249">
            <v>5001.6386294000004</v>
          </cell>
          <cell r="DH249">
            <v>5073.9528000000009</v>
          </cell>
          <cell r="DI249">
            <v>5143.5049626</v>
          </cell>
          <cell r="DJ249">
            <v>5210.3505968000009</v>
          </cell>
          <cell r="DK249">
            <v>5274.5451822000005</v>
          </cell>
          <cell r="DL249">
            <v>5336.1441984000012</v>
          </cell>
          <cell r="DM249">
            <v>5395.203125</v>
          </cell>
          <cell r="DN249">
            <v>5451.7774416000002</v>
          </cell>
          <cell r="DO249">
            <v>5505.9226278000006</v>
          </cell>
          <cell r="DP249">
            <v>5557.6941632000007</v>
          </cell>
          <cell r="DQ249">
            <v>5607.1475274000004</v>
          </cell>
          <cell r="DR249">
            <v>5654.3382000000001</v>
          </cell>
          <cell r="DS249">
            <v>5699.3216606000005</v>
          </cell>
          <cell r="DT249">
            <v>5742.1533888000004</v>
          </cell>
          <cell r="DU249">
            <v>5782.8888642000002</v>
          </cell>
          <cell r="DV249">
            <v>5821.5835664000006</v>
          </cell>
          <cell r="DW249">
            <v>5858.2929750000003</v>
          </cell>
          <cell r="DX249">
            <v>5893.0725696</v>
          </cell>
          <cell r="DY249">
            <v>5925.9778298000001</v>
          </cell>
          <cell r="DZ249">
            <v>5957.0642351999995</v>
          </cell>
          <cell r="EA249">
            <v>5986.3872654000006</v>
          </cell>
          <cell r="EB249">
            <v>6014.0023999999994</v>
          </cell>
          <cell r="EC249">
            <v>6039.9651185999992</v>
          </cell>
          <cell r="ED249">
            <v>6064.3309007999997</v>
          </cell>
          <cell r="EE249">
            <v>6087.1552262000005</v>
          </cell>
          <cell r="EF249">
            <v>6108.4935743999995</v>
          </cell>
          <cell r="EG249">
            <v>6128.401425</v>
          </cell>
          <cell r="EH249">
            <v>6146.9342575999999</v>
          </cell>
          <cell r="EI249">
            <v>6164.1475517999988</v>
          </cell>
          <cell r="EJ249">
            <v>6180.0967872000001</v>
          </cell>
          <cell r="EK249">
            <v>6194.8374433999998</v>
          </cell>
          <cell r="EL249">
            <v>6208.4249999999993</v>
          </cell>
          <cell r="EM249">
            <v>6220.9149365999983</v>
          </cell>
          <cell r="EN249">
            <v>6232.3627328000002</v>
          </cell>
          <cell r="EO249">
            <v>6242.8238681999992</v>
          </cell>
          <cell r="EP249">
            <v>6252.3538223999985</v>
          </cell>
          <cell r="EQ249">
            <v>6261.0080749999997</v>
          </cell>
          <cell r="ER249">
            <v>6268.8421055999988</v>
          </cell>
          <cell r="ES249">
            <v>6275.9113937999991</v>
          </cell>
          <cell r="ET249">
            <v>6282.2714191999985</v>
          </cell>
          <cell r="EU249">
            <v>6287.9776613999984</v>
          </cell>
          <cell r="EV249">
            <v>6293.0855999999985</v>
          </cell>
          <cell r="EW249">
            <v>6297.6507145999985</v>
          </cell>
          <cell r="EX249">
            <v>6301.7284847999981</v>
          </cell>
          <cell r="EY249">
            <v>6305.3743901999987</v>
          </cell>
          <cell r="EZ249">
            <v>6308.6439104000001</v>
          </cell>
          <cell r="FA249">
            <v>6311.5925249999982</v>
          </cell>
          <cell r="FB249">
            <v>6314.2757136</v>
          </cell>
          <cell r="FC249">
            <v>6316.7489557999979</v>
          </cell>
          <cell r="FD249">
            <v>6319.0677311999989</v>
          </cell>
          <cell r="FE249">
            <v>6321.2875193999989</v>
          </cell>
          <cell r="FF249">
            <v>6323.4637999999995</v>
          </cell>
          <cell r="FG249">
            <v>6325.6520525999986</v>
          </cell>
          <cell r="FH249">
            <v>6327.9077567999975</v>
          </cell>
          <cell r="FI249">
            <v>6330.2863921999979</v>
          </cell>
          <cell r="FJ249">
            <v>6332.8434383999993</v>
          </cell>
          <cell r="FK249">
            <v>6335.6343749999978</v>
          </cell>
          <cell r="FL249">
            <v>6338.7146815999986</v>
          </cell>
          <cell r="FM249">
            <v>6342.1398377999976</v>
          </cell>
          <cell r="FN249">
            <v>6345.9653231999982</v>
          </cell>
          <cell r="FO249">
            <v>6350.2466174000001</v>
          </cell>
          <cell r="FP249">
            <v>6355.0391999999974</v>
          </cell>
          <cell r="FQ249">
            <v>6360.398550599999</v>
          </cell>
          <cell r="FR249">
            <v>6366.380148799999</v>
          </cell>
          <cell r="FS249">
            <v>6373.0394741999989</v>
          </cell>
          <cell r="FT249">
            <v>6380.4320063999967</v>
          </cell>
          <cell r="FU249">
            <v>6388.6132249999991</v>
          </cell>
          <cell r="FV249">
            <v>6397.6386095999969</v>
          </cell>
          <cell r="FW249">
            <v>6407.563639799997</v>
          </cell>
          <cell r="FX249">
            <v>6418.4437951999971</v>
          </cell>
          <cell r="FY249">
            <v>6430.3345553999952</v>
          </cell>
          <cell r="FZ249">
            <v>6443.2913999999964</v>
          </cell>
          <cell r="GA249">
            <v>6457.3698085999986</v>
          </cell>
          <cell r="GB249">
            <v>6472.6252607999959</v>
          </cell>
          <cell r="GC249">
            <v>6489.1132361999971</v>
          </cell>
          <cell r="GD249">
            <v>6506.8892143999965</v>
          </cell>
          <cell r="GE249">
            <v>6526.0086749999955</v>
          </cell>
          <cell r="GF249">
            <v>6546.5270975999974</v>
          </cell>
          <cell r="GG249">
            <v>6568.4999617999947</v>
          </cell>
          <cell r="GH249">
            <v>6591.9827471999961</v>
          </cell>
          <cell r="GI249">
            <v>6617.030933399994</v>
          </cell>
          <cell r="GJ249">
            <v>6643.6999999999953</v>
          </cell>
          <cell r="GK249">
            <v>6672.0454265999942</v>
          </cell>
          <cell r="GL249">
            <v>6702.1226927999924</v>
          </cell>
          <cell r="GM249">
            <v>6733.9872781999948</v>
          </cell>
          <cell r="GN249">
            <v>6767.6946623999938</v>
          </cell>
          <cell r="GO249">
            <v>6803.3003249999892</v>
          </cell>
          <cell r="GP249">
            <v>6840.8597455999916</v>
          </cell>
          <cell r="GQ249">
            <v>6880.4284037999914</v>
          </cell>
          <cell r="GR249">
            <v>6922.0617791999903</v>
          </cell>
          <cell r="GS249">
            <v>6965.8153513999878</v>
          </cell>
          <cell r="GT249">
            <v>7011.7445999999909</v>
          </cell>
          <cell r="GU249">
            <v>0</v>
          </cell>
          <cell r="GV249">
            <v>0</v>
          </cell>
          <cell r="GW249">
            <v>0</v>
          </cell>
          <cell r="GX249">
            <v>0</v>
          </cell>
          <cell r="GY249">
            <v>0</v>
          </cell>
          <cell r="GZ249">
            <v>0</v>
          </cell>
          <cell r="HA249">
            <v>0</v>
          </cell>
          <cell r="HB249">
            <v>0</v>
          </cell>
          <cell r="HC249">
            <v>0</v>
          </cell>
          <cell r="HD249">
            <v>0</v>
          </cell>
          <cell r="HE249">
            <v>0</v>
          </cell>
          <cell r="HF249">
            <v>0</v>
          </cell>
          <cell r="HG249">
            <v>0</v>
          </cell>
        </row>
        <row r="250">
          <cell r="A250" t="str">
            <v>B1 670</v>
          </cell>
          <cell r="B250">
            <v>0</v>
          </cell>
          <cell r="C250">
            <v>549.06815522406725</v>
          </cell>
          <cell r="D250">
            <v>563.56490367250035</v>
          </cell>
          <cell r="E250">
            <v>578.44440190086084</v>
          </cell>
          <cell r="F250">
            <v>593.71675544381776</v>
          </cell>
          <cell r="G250">
            <v>609.39233664698645</v>
          </cell>
          <cell r="H250">
            <v>625.48179171139304</v>
          </cell>
          <cell r="I250">
            <v>641.99604792393006</v>
          </cell>
          <cell r="J250">
            <v>658.94632107871428</v>
          </cell>
          <cell r="K250">
            <v>676.34412309438619</v>
          </cell>
          <cell r="L250">
            <v>694.2012698325251</v>
          </cell>
          <cell r="M250">
            <v>712.52988912248941</v>
          </cell>
          <cell r="N250">
            <v>731.34242899813273</v>
          </cell>
          <cell r="O250">
            <v>750.65166615198916</v>
          </cell>
          <cell r="P250">
            <v>770.47071461267035</v>
          </cell>
          <cell r="Q250">
            <v>790.81303465136637</v>
          </cell>
          <cell r="R250">
            <v>811.69244192350095</v>
          </cell>
          <cell r="S250">
            <v>833.12311685174825</v>
          </cell>
          <cell r="T250">
            <v>855.11961425678476</v>
          </cell>
          <cell r="U250">
            <v>877.6968732423162</v>
          </cell>
          <cell r="V250">
            <v>900.87022734109428</v>
          </cell>
          <cell r="W250">
            <v>924.65541492881209</v>
          </cell>
          <cell r="X250">
            <v>949.06858991295292</v>
          </cell>
          <cell r="Y250">
            <v>974.12633270385038</v>
          </cell>
          <cell r="Z250">
            <v>999.84566147541159</v>
          </cell>
          <cell r="AA250">
            <v>1026.2440437231514</v>
          </cell>
          <cell r="AB250">
            <v>1053.3394081273868</v>
          </cell>
          <cell r="AC250">
            <v>1081.1501567296486</v>
          </cell>
          <cell r="AD250">
            <v>1109.695177430581</v>
          </cell>
          <cell r="AE250">
            <v>1138.9938568178159</v>
          </cell>
          <cell r="AF250">
            <v>1169.0660933325348</v>
          </cell>
          <cell r="AG250">
            <v>1199.9323107836599</v>
          </cell>
          <cell r="AH250">
            <v>1231.6134722188538</v>
          </cell>
          <cell r="AI250">
            <v>1264.1310941617469</v>
          </cell>
          <cell r="AJ250">
            <v>1297.5072612250633</v>
          </cell>
          <cell r="AK250">
            <v>1331.7646411095682</v>
          </cell>
          <cell r="AL250">
            <v>1366.9264999990253</v>
          </cell>
          <cell r="AM250">
            <v>1402.2080401697547</v>
          </cell>
          <cell r="AN250">
            <v>1437.6144353885586</v>
          </cell>
          <cell r="AO250">
            <v>1473.1506306304761</v>
          </cell>
          <cell r="AP250">
            <v>1508.8213618265499</v>
          </cell>
          <cell r="AQ250">
            <v>1544.631173540256</v>
          </cell>
          <cell r="AR250">
            <v>1580.5844348336723</v>
          </cell>
          <cell r="AS250">
            <v>1616.6853535463035</v>
          </cell>
          <cell r="AT250">
            <v>1652.9379891776539</v>
          </cell>
          <cell r="AU250">
            <v>1689.3462645379518</v>
          </cell>
          <cell r="AV250">
            <v>1725.9139763089624</v>
          </cell>
          <cell r="AW250">
            <v>1762.6448046378382</v>
          </cell>
          <cell r="AX250">
            <v>1799.5423218708336</v>
          </cell>
          <cell r="AY250">
            <v>1836.6100005200401</v>
          </cell>
          <cell r="AZ250">
            <v>1873.8512205445136</v>
          </cell>
          <cell r="BA250">
            <v>1911.2692760171876</v>
          </cell>
          <cell r="BB250">
            <v>1948.8673812402833</v>
          </cell>
          <cell r="BC250">
            <v>1986.6486763645048</v>
          </cell>
          <cell r="BD250">
            <v>2024.61623256083</v>
          </cell>
          <cell r="BE250">
            <v>2062.7730567881722</v>
          </cell>
          <cell r="BF250">
            <v>2101.1220961952504</v>
          </cell>
          <cell r="BG250">
            <v>2139.6662421908372</v>
          </cell>
          <cell r="BH250">
            <v>2178.4083342127892</v>
          </cell>
          <cell r="BI250">
            <v>2217.3511632230429</v>
          </cell>
          <cell r="BJ250">
            <v>2256.497474952911</v>
          </cell>
          <cell r="BK250">
            <v>2295.8499729204555</v>
          </cell>
          <cell r="BL250">
            <v>2335.4113212395646</v>
          </cell>
          <cell r="BM250">
            <v>2375.1841472383362</v>
          </cell>
          <cell r="BN250">
            <v>2415.1710439026692</v>
          </cell>
          <cell r="BO250">
            <v>2455.3745721593964</v>
          </cell>
          <cell r="BP250">
            <v>2577.3992187790313</v>
          </cell>
          <cell r="BQ250">
            <v>2683.4925435487717</v>
          </cell>
          <cell r="BR250">
            <v>2861.248202568187</v>
          </cell>
          <cell r="BS250">
            <v>3054.9765851555776</v>
          </cell>
          <cell r="BT250">
            <v>3224.4138254886961</v>
          </cell>
          <cell r="BU250">
            <v>3303.2576234654721</v>
          </cell>
          <cell r="BV250">
            <v>3457.8416275483046</v>
          </cell>
          <cell r="BW250">
            <v>3648.7239307552368</v>
          </cell>
          <cell r="BX250">
            <v>3573.4430010260708</v>
          </cell>
          <cell r="BY250">
            <v>3472.5163945549007</v>
          </cell>
          <cell r="BZ250">
            <v>3657.9434625100289</v>
          </cell>
          <cell r="CA250">
            <v>3727.9993835486771</v>
          </cell>
          <cell r="CB250">
            <v>3807.2734951712864</v>
          </cell>
          <cell r="CC250">
            <v>3897.175455967375</v>
          </cell>
          <cell r="CD250">
            <v>3767.9743664559405</v>
          </cell>
          <cell r="CE250">
            <v>3681.8669698472777</v>
          </cell>
          <cell r="CF250">
            <v>3563.1631630017037</v>
          </cell>
          <cell r="CG250">
            <v>3560.3487922251497</v>
          </cell>
          <cell r="CH250">
            <v>3720.8015320179834</v>
          </cell>
          <cell r="CI250">
            <v>3758.7612794409256</v>
          </cell>
          <cell r="CJ250">
            <v>3802.1497392676406</v>
          </cell>
          <cell r="CK250">
            <v>3901.2532534759325</v>
          </cell>
          <cell r="CL250">
            <v>4030.5161418845005</v>
          </cell>
          <cell r="CM250">
            <v>4103.4804525665977</v>
          </cell>
          <cell r="CN250">
            <v>4138.710168692367</v>
          </cell>
          <cell r="CO250">
            <v>4173.2849539413901</v>
          </cell>
          <cell r="CP250">
            <v>4216.1413280534525</v>
          </cell>
          <cell r="CQ250">
            <v>4271.5879511582925</v>
          </cell>
          <cell r="CR250">
            <v>4338.4714600944326</v>
          </cell>
          <cell r="CS250">
            <v>4433.4580132967367</v>
          </cell>
          <cell r="CT250">
            <v>4567.5150759985563</v>
          </cell>
          <cell r="CU250">
            <v>4598.2355857117145</v>
          </cell>
          <cell r="CV250">
            <v>4627.4963713111729</v>
          </cell>
          <cell r="CW250">
            <v>4692.3405909852636</v>
          </cell>
          <cell r="CX250">
            <v>4788.8011628060685</v>
          </cell>
          <cell r="CY250">
            <v>4750.5045704366548</v>
          </cell>
          <cell r="CZ250">
            <v>4777.2916941977282</v>
          </cell>
          <cell r="DA250">
            <v>4816.0914095916669</v>
          </cell>
          <cell r="DB250">
            <v>4897.1865916094193</v>
          </cell>
          <cell r="DC250">
            <v>4915.8243228883166</v>
          </cell>
          <cell r="DD250">
            <v>4894.6636059130578</v>
          </cell>
          <cell r="DE250">
            <v>4895.4238832240535</v>
          </cell>
          <cell r="DF250">
            <v>4791.3089295999998</v>
          </cell>
          <cell r="DG250">
            <v>4834.3854302</v>
          </cell>
          <cell r="DH250">
            <v>4874.8424000000005</v>
          </cell>
          <cell r="DI250">
            <v>4912.7343058000006</v>
          </cell>
          <cell r="DJ250">
            <v>4948.1156144000006</v>
          </cell>
          <cell r="DK250">
            <v>4981.0407926000007</v>
          </cell>
          <cell r="DL250">
            <v>5011.5643072000003</v>
          </cell>
          <cell r="DM250">
            <v>5039.7406250000004</v>
          </cell>
          <cell r="DN250">
            <v>5065.6242128000004</v>
          </cell>
          <cell r="DO250">
            <v>5089.2695374000004</v>
          </cell>
          <cell r="DP250">
            <v>5110.7310656000009</v>
          </cell>
          <cell r="DQ250">
            <v>5130.0632642</v>
          </cell>
          <cell r="DR250">
            <v>5147.3206000000009</v>
          </cell>
          <cell r="DS250">
            <v>5162.5575398000001</v>
          </cell>
          <cell r="DT250">
            <v>5175.8285504000005</v>
          </cell>
          <cell r="DU250">
            <v>5187.1880985999996</v>
          </cell>
          <cell r="DV250">
            <v>5196.6906512000005</v>
          </cell>
          <cell r="DW250">
            <v>5204.3906750000006</v>
          </cell>
          <cell r="DX250">
            <v>5210.3426368</v>
          </cell>
          <cell r="DY250">
            <v>5214.6010034000001</v>
          </cell>
          <cell r="DZ250">
            <v>5217.2202416</v>
          </cell>
          <cell r="EA250">
            <v>5218.2548182</v>
          </cell>
          <cell r="EB250">
            <v>5217.7592000000004</v>
          </cell>
          <cell r="EC250">
            <v>5215.7878537999995</v>
          </cell>
          <cell r="ED250">
            <v>5212.3952463999995</v>
          </cell>
          <cell r="EE250">
            <v>5207.6358445999995</v>
          </cell>
          <cell r="EF250">
            <v>5201.5641152000007</v>
          </cell>
          <cell r="EG250">
            <v>5194.2345249999998</v>
          </cell>
          <cell r="EH250">
            <v>5185.7015407999997</v>
          </cell>
          <cell r="EI250">
            <v>5176.0196293999998</v>
          </cell>
          <cell r="EJ250">
            <v>5165.2432575999992</v>
          </cell>
          <cell r="EK250">
            <v>5153.426892200001</v>
          </cell>
          <cell r="EL250">
            <v>5140.625</v>
          </cell>
          <cell r="EM250">
            <v>5126.8920478</v>
          </cell>
          <cell r="EN250">
            <v>5112.2825023999994</v>
          </cell>
          <cell r="EO250">
            <v>5096.8508306000003</v>
          </cell>
          <cell r="EP250">
            <v>5080.6514992000011</v>
          </cell>
          <cell r="EQ250">
            <v>5063.7389750000002</v>
          </cell>
          <cell r="ER250">
            <v>5046.1677248000015</v>
          </cell>
          <cell r="ES250">
            <v>5027.9922154000014</v>
          </cell>
          <cell r="ET250">
            <v>5009.2669136000004</v>
          </cell>
          <cell r="EU250">
            <v>4990.0462862000004</v>
          </cell>
          <cell r="EV250">
            <v>4970.3848000000016</v>
          </cell>
          <cell r="EW250">
            <v>4950.3369218000007</v>
          </cell>
          <cell r="EX250">
            <v>4929.9571184000015</v>
          </cell>
          <cell r="EY250">
            <v>4909.2998566000006</v>
          </cell>
          <cell r="EZ250">
            <v>4888.4196032000018</v>
          </cell>
          <cell r="FA250">
            <v>4867.3708250000018</v>
          </cell>
          <cell r="FB250">
            <v>4846.2079888000026</v>
          </cell>
          <cell r="FC250">
            <v>4824.9855614000026</v>
          </cell>
          <cell r="FD250">
            <v>4803.7580096000038</v>
          </cell>
          <cell r="FE250">
            <v>4782.5798002000029</v>
          </cell>
          <cell r="FF250">
            <v>4761.5054000000018</v>
          </cell>
          <cell r="FG250">
            <v>4740.5892758000009</v>
          </cell>
          <cell r="FH250">
            <v>4719.8858944000003</v>
          </cell>
          <cell r="FI250">
            <v>4699.4497226000003</v>
          </cell>
          <cell r="FJ250">
            <v>4679.3352272000011</v>
          </cell>
          <cell r="FK250">
            <v>4659.5968750000029</v>
          </cell>
          <cell r="FL250">
            <v>4640.2891328000023</v>
          </cell>
          <cell r="FM250">
            <v>4621.4664674000032</v>
          </cell>
          <cell r="FN250">
            <v>4603.1833456000004</v>
          </cell>
          <cell r="FO250">
            <v>4585.4942342000013</v>
          </cell>
          <cell r="FP250">
            <v>4568.4536000000026</v>
          </cell>
          <cell r="FQ250">
            <v>4552.1159098000026</v>
          </cell>
          <cell r="FR250">
            <v>4536.5356304000034</v>
          </cell>
          <cell r="FS250">
            <v>4521.7672286000034</v>
          </cell>
          <cell r="FT250">
            <v>4507.8651711999992</v>
          </cell>
          <cell r="FU250">
            <v>4494.8839250000019</v>
          </cell>
          <cell r="FV250">
            <v>4482.8779568000009</v>
          </cell>
          <cell r="FW250">
            <v>4471.9017334000018</v>
          </cell>
          <cell r="FX250">
            <v>4462.0097216000013</v>
          </cell>
          <cell r="FY250">
            <v>4453.2563882000013</v>
          </cell>
          <cell r="FZ250">
            <v>4445.6962000000021</v>
          </cell>
          <cell r="GA250">
            <v>4439.3836238000004</v>
          </cell>
          <cell r="GB250">
            <v>4434.3731263999998</v>
          </cell>
          <cell r="GC250">
            <v>4430.7191746000008</v>
          </cell>
          <cell r="GD250">
            <v>4428.4762351999998</v>
          </cell>
          <cell r="GE250">
            <v>4427.6987750000008</v>
          </cell>
          <cell r="GF250">
            <v>4428.4412607999984</v>
          </cell>
          <cell r="GG250">
            <v>4430.7581594000021</v>
          </cell>
          <cell r="GH250">
            <v>4434.7039375999975</v>
          </cell>
          <cell r="GI250">
            <v>4440.3330622000012</v>
          </cell>
          <cell r="GJ250">
            <v>4447.6999999999989</v>
          </cell>
          <cell r="GK250">
            <v>4456.8592177999981</v>
          </cell>
          <cell r="GL250">
            <v>4467.8651823999971</v>
          </cell>
          <cell r="GM250">
            <v>4480.7723605999981</v>
          </cell>
          <cell r="GN250">
            <v>4495.6352191999977</v>
          </cell>
          <cell r="GO250">
            <v>4512.5082249999959</v>
          </cell>
          <cell r="GP250">
            <v>4531.4458447999987</v>
          </cell>
          <cell r="GQ250">
            <v>4552.5025453999951</v>
          </cell>
          <cell r="GR250">
            <v>4575.7327935999947</v>
          </cell>
          <cell r="GS250">
            <v>4601.1910561999921</v>
          </cell>
          <cell r="GT250">
            <v>4628.931799999993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0</v>
          </cell>
          <cell r="HA250">
            <v>0</v>
          </cell>
          <cell r="HB250">
            <v>0</v>
          </cell>
          <cell r="HC250">
            <v>0</v>
          </cell>
          <cell r="HD250">
            <v>0</v>
          </cell>
          <cell r="HE250">
            <v>0</v>
          </cell>
          <cell r="HF250">
            <v>0</v>
          </cell>
          <cell r="HG250">
            <v>0</v>
          </cell>
        </row>
        <row r="251">
          <cell r="A251" t="str">
            <v>B2 670</v>
          </cell>
          <cell r="B251">
            <v>0</v>
          </cell>
          <cell r="C251">
            <v>549.06815522406725</v>
          </cell>
          <cell r="D251">
            <v>563.56490367250035</v>
          </cell>
          <cell r="E251">
            <v>578.44440190086084</v>
          </cell>
          <cell r="F251">
            <v>593.71675544381776</v>
          </cell>
          <cell r="G251">
            <v>609.39233664698645</v>
          </cell>
          <cell r="H251">
            <v>625.48179171139304</v>
          </cell>
          <cell r="I251">
            <v>641.99604792393006</v>
          </cell>
          <cell r="J251">
            <v>658.94632107871428</v>
          </cell>
          <cell r="K251">
            <v>676.34412309438619</v>
          </cell>
          <cell r="L251">
            <v>694.2012698325251</v>
          </cell>
          <cell r="M251">
            <v>712.52988912248941</v>
          </cell>
          <cell r="N251">
            <v>731.34242899813273</v>
          </cell>
          <cell r="O251">
            <v>750.65166615198916</v>
          </cell>
          <cell r="P251">
            <v>770.47071461267035</v>
          </cell>
          <cell r="Q251">
            <v>790.81303465136637</v>
          </cell>
          <cell r="R251">
            <v>811.69244192350095</v>
          </cell>
          <cell r="S251">
            <v>833.12311685174825</v>
          </cell>
          <cell r="T251">
            <v>855.11961425678476</v>
          </cell>
          <cell r="U251">
            <v>877.6968732423162</v>
          </cell>
          <cell r="V251">
            <v>900.87022734109428</v>
          </cell>
          <cell r="W251">
            <v>924.65541492881209</v>
          </cell>
          <cell r="X251">
            <v>949.06858991295292</v>
          </cell>
          <cell r="Y251">
            <v>974.12633270385038</v>
          </cell>
          <cell r="Z251">
            <v>999.84566147541159</v>
          </cell>
          <cell r="AA251">
            <v>1026.2440437231514</v>
          </cell>
          <cell r="AB251">
            <v>1053.3394081273868</v>
          </cell>
          <cell r="AC251">
            <v>1081.1501567296486</v>
          </cell>
          <cell r="AD251">
            <v>1109.695177430581</v>
          </cell>
          <cell r="AE251">
            <v>1138.9938568178159</v>
          </cell>
          <cell r="AF251">
            <v>1169.0660933325348</v>
          </cell>
          <cell r="AG251">
            <v>1199.9323107836599</v>
          </cell>
          <cell r="AH251">
            <v>1231.6134722188538</v>
          </cell>
          <cell r="AI251">
            <v>1264.1310941617469</v>
          </cell>
          <cell r="AJ251">
            <v>1297.5072612250633</v>
          </cell>
          <cell r="AK251">
            <v>1331.7646411095682</v>
          </cell>
          <cell r="AL251">
            <v>1366.9264999990253</v>
          </cell>
          <cell r="AM251">
            <v>1402.2080401697547</v>
          </cell>
          <cell r="AN251">
            <v>1437.6144353885586</v>
          </cell>
          <cell r="AO251">
            <v>1473.1506306304761</v>
          </cell>
          <cell r="AP251">
            <v>1508.8213618265499</v>
          </cell>
          <cell r="AQ251">
            <v>1544.631173540256</v>
          </cell>
          <cell r="AR251">
            <v>1580.5844348336723</v>
          </cell>
          <cell r="AS251">
            <v>1616.6853535463035</v>
          </cell>
          <cell r="AT251">
            <v>1652.9379891776539</v>
          </cell>
          <cell r="AU251">
            <v>1689.3462645379518</v>
          </cell>
          <cell r="AV251">
            <v>1725.9139763089624</v>
          </cell>
          <cell r="AW251">
            <v>1762.6448046378382</v>
          </cell>
          <cell r="AX251">
            <v>1799.5423218708336</v>
          </cell>
          <cell r="AY251">
            <v>1836.6100005200401</v>
          </cell>
          <cell r="AZ251">
            <v>1873.8512205445136</v>
          </cell>
          <cell r="BA251">
            <v>1911.2692760171876</v>
          </cell>
          <cell r="BB251">
            <v>1948.8673812402833</v>
          </cell>
          <cell r="BC251">
            <v>1986.6486763645048</v>
          </cell>
          <cell r="BD251">
            <v>2024.61623256083</v>
          </cell>
          <cell r="BE251">
            <v>2062.7730567881722</v>
          </cell>
          <cell r="BF251">
            <v>2101.1220961952504</v>
          </cell>
          <cell r="BG251">
            <v>2139.6662421908372</v>
          </cell>
          <cell r="BH251">
            <v>2178.4083342127892</v>
          </cell>
          <cell r="BI251">
            <v>2217.3511632230429</v>
          </cell>
          <cell r="BJ251">
            <v>2256.497474952911</v>
          </cell>
          <cell r="BK251">
            <v>2295.8499729204555</v>
          </cell>
          <cell r="BL251">
            <v>2335.4113212395646</v>
          </cell>
          <cell r="BM251">
            <v>2375.1841472383362</v>
          </cell>
          <cell r="BN251">
            <v>2415.1710439026692</v>
          </cell>
          <cell r="BO251">
            <v>2455.3745721593964</v>
          </cell>
          <cell r="BP251">
            <v>2577.3992187790313</v>
          </cell>
          <cell r="BQ251">
            <v>2683.4925435487717</v>
          </cell>
          <cell r="BR251">
            <v>2861.248202568187</v>
          </cell>
          <cell r="BS251">
            <v>3054.9765851555776</v>
          </cell>
          <cell r="BT251">
            <v>3224.4138254886961</v>
          </cell>
          <cell r="BU251">
            <v>3303.2576234654721</v>
          </cell>
          <cell r="BV251">
            <v>3457.8416275483046</v>
          </cell>
          <cell r="BW251">
            <v>3648.7239307552368</v>
          </cell>
          <cell r="BX251">
            <v>3573.4430010260708</v>
          </cell>
          <cell r="BY251">
            <v>3472.5163945549007</v>
          </cell>
          <cell r="BZ251">
            <v>3657.9434625100289</v>
          </cell>
          <cell r="CA251">
            <v>3727.9993835486771</v>
          </cell>
          <cell r="CB251">
            <v>3807.2734951712864</v>
          </cell>
          <cell r="CC251">
            <v>3897.175455967375</v>
          </cell>
          <cell r="CD251">
            <v>3767.9743664559405</v>
          </cell>
          <cell r="CE251">
            <v>3681.8669698472777</v>
          </cell>
          <cell r="CF251">
            <v>3563.1631630017037</v>
          </cell>
          <cell r="CG251">
            <v>3560.3487922251497</v>
          </cell>
          <cell r="CH251">
            <v>3720.8015320179834</v>
          </cell>
          <cell r="CI251">
            <v>3758.7612794409256</v>
          </cell>
          <cell r="CJ251">
            <v>3802.1497392676406</v>
          </cell>
          <cell r="CK251">
            <v>3901.2532534759325</v>
          </cell>
          <cell r="CL251">
            <v>4030.5161418845005</v>
          </cell>
          <cell r="CM251">
            <v>4103.4804525665977</v>
          </cell>
          <cell r="CN251">
            <v>4138.710168692367</v>
          </cell>
          <cell r="CO251">
            <v>4173.2849539413901</v>
          </cell>
          <cell r="CP251">
            <v>4216.1413280534525</v>
          </cell>
          <cell r="CQ251">
            <v>4271.5879511582925</v>
          </cell>
          <cell r="CR251">
            <v>4338.4714600944326</v>
          </cell>
          <cell r="CS251">
            <v>4433.4580132967367</v>
          </cell>
          <cell r="CT251">
            <v>4567.5150759985563</v>
          </cell>
          <cell r="CU251">
            <v>4598.2355857117145</v>
          </cell>
          <cell r="CV251">
            <v>4627.4963713111729</v>
          </cell>
          <cell r="CW251">
            <v>4692.3405909852636</v>
          </cell>
          <cell r="CX251">
            <v>4788.8011628060685</v>
          </cell>
          <cell r="CY251">
            <v>4750.5045704366548</v>
          </cell>
          <cell r="CZ251">
            <v>4777.2916941977282</v>
          </cell>
          <cell r="DA251">
            <v>4816.0914095916669</v>
          </cell>
          <cell r="DB251">
            <v>4897.1865916094193</v>
          </cell>
          <cell r="DC251">
            <v>4915.8243228883166</v>
          </cell>
          <cell r="DD251">
            <v>4894.6636059130578</v>
          </cell>
          <cell r="DE251">
            <v>4895.4238832240535</v>
          </cell>
          <cell r="DF251">
            <v>4928.5478800000001</v>
          </cell>
          <cell r="DG251">
            <v>4993.8538850000004</v>
          </cell>
          <cell r="DH251">
            <v>5056.18</v>
          </cell>
          <cell r="DI251">
            <v>5115.5797150000008</v>
          </cell>
          <cell r="DJ251">
            <v>5172.1065200000003</v>
          </cell>
          <cell r="DK251">
            <v>5225.8139050000009</v>
          </cell>
          <cell r="DL251">
            <v>5276.7553600000001</v>
          </cell>
          <cell r="DM251">
            <v>5324.9843750000009</v>
          </cell>
          <cell r="DN251">
            <v>5370.5544399999999</v>
          </cell>
          <cell r="DO251">
            <v>5413.519045</v>
          </cell>
          <cell r="DP251">
            <v>5453.9316800000006</v>
          </cell>
          <cell r="DQ251">
            <v>5491.8458350000001</v>
          </cell>
          <cell r="DR251">
            <v>5527.3150000000005</v>
          </cell>
          <cell r="DS251">
            <v>5560.3926650000003</v>
          </cell>
          <cell r="DT251">
            <v>5591.1323200000006</v>
          </cell>
          <cell r="DU251">
            <v>5619.5874549999999</v>
          </cell>
          <cell r="DV251">
            <v>5645.8115600000001</v>
          </cell>
          <cell r="DW251">
            <v>5669.8581250000007</v>
          </cell>
          <cell r="DX251">
            <v>5691.7806400000009</v>
          </cell>
          <cell r="DY251">
            <v>5711.632595</v>
          </cell>
          <cell r="DZ251">
            <v>5729.4674799999993</v>
          </cell>
          <cell r="EA251">
            <v>5745.3387850000008</v>
          </cell>
          <cell r="EB251">
            <v>5759.3</v>
          </cell>
          <cell r="EC251">
            <v>5771.4046149999995</v>
          </cell>
          <cell r="ED251">
            <v>5781.7061200000007</v>
          </cell>
          <cell r="EE251">
            <v>5790.2580050000006</v>
          </cell>
          <cell r="EF251">
            <v>5797.1137600000002</v>
          </cell>
          <cell r="EG251">
            <v>5802.3268750000007</v>
          </cell>
          <cell r="EH251">
            <v>5805.9508399999995</v>
          </cell>
          <cell r="EI251">
            <v>5808.0391449999997</v>
          </cell>
          <cell r="EJ251">
            <v>5808.6452799999988</v>
          </cell>
          <cell r="EK251">
            <v>5807.8227349999997</v>
          </cell>
          <cell r="EL251">
            <v>5805.6249999999982</v>
          </cell>
          <cell r="EM251">
            <v>5802.1055649999998</v>
          </cell>
          <cell r="EN251">
            <v>5797.3179199999995</v>
          </cell>
          <cell r="EO251">
            <v>5791.3155550000001</v>
          </cell>
          <cell r="EP251">
            <v>5784.1519600000001</v>
          </cell>
          <cell r="EQ251">
            <v>5775.8806249999998</v>
          </cell>
          <cell r="ER251">
            <v>5766.5550400000002</v>
          </cell>
          <cell r="ES251">
            <v>5756.2286949999998</v>
          </cell>
          <cell r="ET251">
            <v>5744.9550799999997</v>
          </cell>
          <cell r="EU251">
            <v>5732.7876850000002</v>
          </cell>
          <cell r="EV251">
            <v>5719.7800000000007</v>
          </cell>
          <cell r="EW251">
            <v>5705.9855150000003</v>
          </cell>
          <cell r="EX251">
            <v>5691.4577199999994</v>
          </cell>
          <cell r="EY251">
            <v>5676.2501049999992</v>
          </cell>
          <cell r="EZ251">
            <v>5660.4161600000007</v>
          </cell>
          <cell r="FA251">
            <v>5644.0093749999996</v>
          </cell>
          <cell r="FB251">
            <v>5627.0832399999999</v>
          </cell>
          <cell r="FC251">
            <v>5609.6912450000009</v>
          </cell>
          <cell r="FD251">
            <v>5591.88688</v>
          </cell>
          <cell r="FE251">
            <v>5573.7236350000003</v>
          </cell>
          <cell r="FF251">
            <v>5555.255000000001</v>
          </cell>
          <cell r="FG251">
            <v>5536.5344650000025</v>
          </cell>
          <cell r="FH251">
            <v>5517.6155199999994</v>
          </cell>
          <cell r="FI251">
            <v>5498.5516549999993</v>
          </cell>
          <cell r="FJ251">
            <v>5479.3963599999997</v>
          </cell>
          <cell r="FK251">
            <v>5460.2031250000018</v>
          </cell>
          <cell r="FL251">
            <v>5441.0254400000013</v>
          </cell>
          <cell r="FM251">
            <v>5421.916795000001</v>
          </cell>
          <cell r="FN251">
            <v>5402.9306800000004</v>
          </cell>
          <cell r="FO251">
            <v>5384.1205850000015</v>
          </cell>
          <cell r="FP251">
            <v>5365.5400000000009</v>
          </cell>
          <cell r="FQ251">
            <v>5347.2424150000024</v>
          </cell>
          <cell r="FR251">
            <v>5329.2813200000001</v>
          </cell>
          <cell r="FS251">
            <v>5311.7102050000012</v>
          </cell>
          <cell r="FT251">
            <v>5294.5825600000007</v>
          </cell>
          <cell r="FU251">
            <v>5277.9518750000007</v>
          </cell>
          <cell r="FV251">
            <v>5261.8716400000012</v>
          </cell>
          <cell r="FW251">
            <v>5246.3953450000008</v>
          </cell>
          <cell r="FX251">
            <v>5231.5764800000015</v>
          </cell>
          <cell r="FY251">
            <v>5217.468535</v>
          </cell>
          <cell r="FZ251">
            <v>5204.125</v>
          </cell>
          <cell r="GA251">
            <v>5191.5993650000019</v>
          </cell>
          <cell r="GB251">
            <v>5179.9451199999985</v>
          </cell>
          <cell r="GC251">
            <v>5169.2157550000011</v>
          </cell>
          <cell r="GD251">
            <v>5159.4647600000008</v>
          </cell>
          <cell r="GE251">
            <v>5150.7456250000014</v>
          </cell>
          <cell r="GF251">
            <v>5143.1118400000014</v>
          </cell>
          <cell r="GG251">
            <v>5136.6168949999992</v>
          </cell>
          <cell r="GH251">
            <v>5131.3142800000005</v>
          </cell>
          <cell r="GI251">
            <v>5127.2574850000001</v>
          </cell>
          <cell r="GJ251">
            <v>5124.4999999999964</v>
          </cell>
          <cell r="GK251">
            <v>5123.0953149999987</v>
          </cell>
          <cell r="GL251">
            <v>5123.0969199999981</v>
          </cell>
          <cell r="GM251">
            <v>5124.5583050000005</v>
          </cell>
          <cell r="GN251">
            <v>5127.5329599999968</v>
          </cell>
          <cell r="GO251">
            <v>5132.0743749999965</v>
          </cell>
          <cell r="GP251">
            <v>5138.2360399999998</v>
          </cell>
          <cell r="GQ251">
            <v>5146.0714449999959</v>
          </cell>
          <cell r="GR251">
            <v>5155.6340799999944</v>
          </cell>
          <cell r="GS251">
            <v>5166.9774349999952</v>
          </cell>
          <cell r="GT251">
            <v>5180.1549999999952</v>
          </cell>
          <cell r="GU251">
            <v>5180.1549999999952</v>
          </cell>
          <cell r="GV251">
            <v>5180.1549999999952</v>
          </cell>
          <cell r="GW251">
            <v>5180.1549999999952</v>
          </cell>
          <cell r="GX251">
            <v>5180.1549999999952</v>
          </cell>
          <cell r="GY251">
            <v>5180.1549999999952</v>
          </cell>
          <cell r="GZ251">
            <v>5180.1549999999952</v>
          </cell>
          <cell r="HA251">
            <v>5180.1549999999952</v>
          </cell>
          <cell r="HB251">
            <v>5180.1549999999952</v>
          </cell>
          <cell r="HC251">
            <v>5180.1549999999952</v>
          </cell>
          <cell r="HD251">
            <v>5180.1549999999952</v>
          </cell>
          <cell r="HE251">
            <v>5180.1549999999952</v>
          </cell>
          <cell r="HF251">
            <v>5180.1549999999952</v>
          </cell>
          <cell r="HG251">
            <v>5180.1549999999952</v>
          </cell>
        </row>
        <row r="252">
          <cell r="A252" t="str">
            <v>B1 480</v>
          </cell>
          <cell r="B252">
            <v>0</v>
          </cell>
          <cell r="C252">
            <v>549.06815522406725</v>
          </cell>
          <cell r="D252">
            <v>563.56490367250035</v>
          </cell>
          <cell r="E252">
            <v>578.44440190086084</v>
          </cell>
          <cell r="F252">
            <v>593.71675544381776</v>
          </cell>
          <cell r="G252">
            <v>609.39233664698645</v>
          </cell>
          <cell r="H252">
            <v>625.48179171139304</v>
          </cell>
          <cell r="I252">
            <v>641.99604792393006</v>
          </cell>
          <cell r="J252">
            <v>658.94632107871428</v>
          </cell>
          <cell r="K252">
            <v>676.34412309438619</v>
          </cell>
          <cell r="L252">
            <v>694.2012698325251</v>
          </cell>
          <cell r="M252">
            <v>712.52988912248941</v>
          </cell>
          <cell r="N252">
            <v>731.34242899813273</v>
          </cell>
          <cell r="O252">
            <v>750.65166615198916</v>
          </cell>
          <cell r="P252">
            <v>770.47071461267035</v>
          </cell>
          <cell r="Q252">
            <v>790.81303465136637</v>
          </cell>
          <cell r="R252">
            <v>811.69244192350095</v>
          </cell>
          <cell r="S252">
            <v>833.12311685174825</v>
          </cell>
          <cell r="T252">
            <v>855.11961425678476</v>
          </cell>
          <cell r="U252">
            <v>877.6968732423162</v>
          </cell>
          <cell r="V252">
            <v>900.87022734109428</v>
          </cell>
          <cell r="W252">
            <v>924.65541492881209</v>
          </cell>
          <cell r="X252">
            <v>949.06858991295292</v>
          </cell>
          <cell r="Y252">
            <v>974.12633270385038</v>
          </cell>
          <cell r="Z252">
            <v>999.84566147541159</v>
          </cell>
          <cell r="AA252">
            <v>1026.2440437231514</v>
          </cell>
          <cell r="AB252">
            <v>1053.3394081273868</v>
          </cell>
          <cell r="AC252">
            <v>1081.1501567296486</v>
          </cell>
          <cell r="AD252">
            <v>1109.695177430581</v>
          </cell>
          <cell r="AE252">
            <v>1138.9938568178159</v>
          </cell>
          <cell r="AF252">
            <v>1169.0660933325348</v>
          </cell>
          <cell r="AG252">
            <v>1199.9323107836599</v>
          </cell>
          <cell r="AH252">
            <v>1231.6134722188538</v>
          </cell>
          <cell r="AI252">
            <v>1264.1310941617469</v>
          </cell>
          <cell r="AJ252">
            <v>1297.5072612250633</v>
          </cell>
          <cell r="AK252">
            <v>1331.7646411095682</v>
          </cell>
          <cell r="AL252">
            <v>1366.9264999990253</v>
          </cell>
          <cell r="AM252">
            <v>1402.2080401697547</v>
          </cell>
          <cell r="AN252">
            <v>1437.6144353885586</v>
          </cell>
          <cell r="AO252">
            <v>1473.1506306304761</v>
          </cell>
          <cell r="AP252">
            <v>1508.8213618265499</v>
          </cell>
          <cell r="AQ252">
            <v>1544.631173540256</v>
          </cell>
          <cell r="AR252">
            <v>1580.5844348336723</v>
          </cell>
          <cell r="AS252">
            <v>1616.6853535463035</v>
          </cell>
          <cell r="AT252">
            <v>1652.9379891776539</v>
          </cell>
          <cell r="AU252">
            <v>1689.3462645379518</v>
          </cell>
          <cell r="AV252">
            <v>1725.9139763089624</v>
          </cell>
          <cell r="AW252">
            <v>1762.6448046378382</v>
          </cell>
          <cell r="AX252">
            <v>1799.5423218708336</v>
          </cell>
          <cell r="AY252">
            <v>1836.6100005200401</v>
          </cell>
          <cell r="AZ252">
            <v>1873.8512205445136</v>
          </cell>
          <cell r="BA252">
            <v>1911.2692760171876</v>
          </cell>
          <cell r="BB252">
            <v>1948.8673812402833</v>
          </cell>
          <cell r="BC252">
            <v>1986.6486763645048</v>
          </cell>
          <cell r="BD252">
            <v>2024.61623256083</v>
          </cell>
          <cell r="BE252">
            <v>2062.7730567881722</v>
          </cell>
          <cell r="BF252">
            <v>2101.1220961952504</v>
          </cell>
          <cell r="BG252">
            <v>2139.6662421908372</v>
          </cell>
          <cell r="BH252">
            <v>2178.4083342127892</v>
          </cell>
          <cell r="BI252">
            <v>2217.3511632230429</v>
          </cell>
          <cell r="BJ252">
            <v>2256.497474952911</v>
          </cell>
          <cell r="BK252">
            <v>2295.8499729204555</v>
          </cell>
          <cell r="BL252">
            <v>2335.4113212395646</v>
          </cell>
          <cell r="BM252">
            <v>2375.1841472383362</v>
          </cell>
          <cell r="BN252">
            <v>2415.1710439026692</v>
          </cell>
          <cell r="BO252">
            <v>2455.3745721593964</v>
          </cell>
          <cell r="BP252">
            <v>2577.3992187790313</v>
          </cell>
          <cell r="BQ252">
            <v>2683.4925435487717</v>
          </cell>
          <cell r="BR252">
            <v>2861.248202568187</v>
          </cell>
          <cell r="BS252">
            <v>3054.9765851555776</v>
          </cell>
          <cell r="BT252">
            <v>3224.4138254886961</v>
          </cell>
          <cell r="BU252">
            <v>3303.2576234654721</v>
          </cell>
          <cell r="BV252">
            <v>3457.8416275483046</v>
          </cell>
          <cell r="BW252">
            <v>3648.7239307552368</v>
          </cell>
          <cell r="BX252">
            <v>3573.4430010260708</v>
          </cell>
          <cell r="BY252">
            <v>3472.5163945549007</v>
          </cell>
          <cell r="BZ252">
            <v>3657.9434625100289</v>
          </cell>
          <cell r="CA252">
            <v>3727.9993835486771</v>
          </cell>
          <cell r="CB252">
            <v>3807.2734951712864</v>
          </cell>
          <cell r="CC252">
            <v>3897.175455967375</v>
          </cell>
          <cell r="CD252">
            <v>3767.9743664559405</v>
          </cell>
          <cell r="CE252">
            <v>3681.8669698472777</v>
          </cell>
          <cell r="CF252">
            <v>3563.1631630017037</v>
          </cell>
          <cell r="CG252">
            <v>3560.3487922251497</v>
          </cell>
          <cell r="CH252">
            <v>3720.8015320179834</v>
          </cell>
          <cell r="CI252">
            <v>3758.7612794409256</v>
          </cell>
          <cell r="CJ252">
            <v>3802.1497392676406</v>
          </cell>
          <cell r="CK252">
            <v>3901.2532534759325</v>
          </cell>
          <cell r="CL252">
            <v>4030.5161418845005</v>
          </cell>
          <cell r="CM252">
            <v>4103.4804525665977</v>
          </cell>
          <cell r="CN252">
            <v>4138.710168692367</v>
          </cell>
          <cell r="CO252">
            <v>4173.2849539413901</v>
          </cell>
          <cell r="CP252">
            <v>4216.1413280534525</v>
          </cell>
          <cell r="CQ252">
            <v>4271.5879511582925</v>
          </cell>
          <cell r="CR252">
            <v>4338.4714600944326</v>
          </cell>
          <cell r="CS252">
            <v>4433.4580132967367</v>
          </cell>
          <cell r="CT252">
            <v>4567.5150759985563</v>
          </cell>
          <cell r="CU252">
            <v>4598.2355857117145</v>
          </cell>
          <cell r="CV252">
            <v>4627.4963713111729</v>
          </cell>
          <cell r="CW252">
            <v>4692.3405909852636</v>
          </cell>
          <cell r="CX252">
            <v>4788.8011628060685</v>
          </cell>
          <cell r="CY252">
            <v>4750.5045704366548</v>
          </cell>
          <cell r="CZ252">
            <v>4777.2916941977282</v>
          </cell>
          <cell r="DA252">
            <v>4816.0914095916669</v>
          </cell>
          <cell r="DB252">
            <v>4897.1865916094193</v>
          </cell>
          <cell r="DC252">
            <v>4915.8243228883166</v>
          </cell>
          <cell r="DD252">
            <v>4894.6636059130578</v>
          </cell>
          <cell r="DE252">
            <v>4895.4238832240535</v>
          </cell>
          <cell r="DF252">
            <v>4650.6294871999999</v>
          </cell>
          <cell r="DG252">
            <v>4673.5935589000001</v>
          </cell>
          <cell r="DH252">
            <v>4694.6968000000006</v>
          </cell>
          <cell r="DI252">
            <v>4713.9862930999998</v>
          </cell>
          <cell r="DJ252">
            <v>4731.5091208000003</v>
          </cell>
          <cell r="DK252">
            <v>4747.3123656999996</v>
          </cell>
          <cell r="DL252">
            <v>4761.4431104000005</v>
          </cell>
          <cell r="DM252">
            <v>4773.9484375000002</v>
          </cell>
          <cell r="DN252">
            <v>4784.8754295999997</v>
          </cell>
          <cell r="DO252">
            <v>4794.2711693000001</v>
          </cell>
          <cell r="DP252">
            <v>4802.1827391999996</v>
          </cell>
          <cell r="DQ252">
            <v>4808.6572219</v>
          </cell>
          <cell r="DR252">
            <v>4813.7416999999996</v>
          </cell>
          <cell r="DS252">
            <v>4817.4832561000003</v>
          </cell>
          <cell r="DT252">
            <v>4819.9289728000003</v>
          </cell>
          <cell r="DU252">
            <v>4821.1259327000007</v>
          </cell>
          <cell r="DV252">
            <v>4821.1212183999996</v>
          </cell>
          <cell r="DW252">
            <v>4819.961912499999</v>
          </cell>
          <cell r="DX252">
            <v>4817.6950975999998</v>
          </cell>
          <cell r="DY252">
            <v>4814.3678562999994</v>
          </cell>
          <cell r="DZ252">
            <v>4810.0272711999996</v>
          </cell>
          <cell r="EA252">
            <v>4804.7204248999997</v>
          </cell>
          <cell r="EB252">
            <v>4798.4943999999996</v>
          </cell>
          <cell r="EC252">
            <v>4791.3962790999994</v>
          </cell>
          <cell r="ED252">
            <v>4783.4731447999993</v>
          </cell>
          <cell r="EE252">
            <v>4774.7720797000002</v>
          </cell>
          <cell r="EF252">
            <v>4765.3401663999994</v>
          </cell>
          <cell r="EG252">
            <v>4755.2244874999997</v>
          </cell>
          <cell r="EH252">
            <v>4744.4721255999993</v>
          </cell>
          <cell r="EI252">
            <v>4733.1301633000003</v>
          </cell>
          <cell r="EJ252">
            <v>4721.2456831999998</v>
          </cell>
          <cell r="EK252">
            <v>4708.8657678999998</v>
          </cell>
          <cell r="EL252">
            <v>4696.0375000000004</v>
          </cell>
          <cell r="EM252">
            <v>4682.8079620999997</v>
          </cell>
          <cell r="EN252">
            <v>4669.2242367999997</v>
          </cell>
          <cell r="EO252">
            <v>4655.3334066999996</v>
          </cell>
          <cell r="EP252">
            <v>4641.1825544000003</v>
          </cell>
          <cell r="EQ252">
            <v>4626.8187624999991</v>
          </cell>
          <cell r="ER252">
            <v>4612.2891135999998</v>
          </cell>
          <cell r="ES252">
            <v>4597.6406902999997</v>
          </cell>
          <cell r="ET252">
            <v>4582.9205751999998</v>
          </cell>
          <cell r="EU252">
            <v>4568.1758509000001</v>
          </cell>
          <cell r="EV252">
            <v>4553.4535999999998</v>
          </cell>
          <cell r="EW252">
            <v>4538.8009051000008</v>
          </cell>
          <cell r="EX252">
            <v>4524.2648488000004</v>
          </cell>
          <cell r="EY252">
            <v>4509.8925137000006</v>
          </cell>
          <cell r="EZ252">
            <v>4495.7309824000004</v>
          </cell>
          <cell r="FA252">
            <v>4481.8273374999999</v>
          </cell>
          <cell r="FB252">
            <v>4468.2286616000001</v>
          </cell>
          <cell r="FC252">
            <v>4454.9820373000002</v>
          </cell>
          <cell r="FD252">
            <v>4442.1345471999994</v>
          </cell>
          <cell r="FE252">
            <v>4429.7332739000012</v>
          </cell>
          <cell r="FF252">
            <v>4417.8253000000004</v>
          </cell>
          <cell r="FG252">
            <v>4406.4577080999989</v>
          </cell>
          <cell r="FH252">
            <v>4395.6775808000002</v>
          </cell>
          <cell r="FI252">
            <v>4385.5320006999991</v>
          </cell>
          <cell r="FJ252">
            <v>4376.0680503999993</v>
          </cell>
          <cell r="FK252">
            <v>4367.3328125000007</v>
          </cell>
          <cell r="FL252">
            <v>4359.3733695999999</v>
          </cell>
          <cell r="FM252">
            <v>4352.2368043000006</v>
          </cell>
          <cell r="FN252">
            <v>4345.9701991999991</v>
          </cell>
          <cell r="FO252">
            <v>4340.6206368999992</v>
          </cell>
          <cell r="FP252">
            <v>4336.2351999999992</v>
          </cell>
          <cell r="FQ252">
            <v>4332.8609711000008</v>
          </cell>
          <cell r="FR252">
            <v>4330.5450327999988</v>
          </cell>
          <cell r="FS252">
            <v>4329.3344677000005</v>
          </cell>
          <cell r="FT252">
            <v>4329.2763583999986</v>
          </cell>
          <cell r="FU252">
            <v>4330.4177874999987</v>
          </cell>
          <cell r="FV252">
            <v>4332.805837599999</v>
          </cell>
          <cell r="FW252">
            <v>4336.4875912999996</v>
          </cell>
          <cell r="FX252">
            <v>4341.5101311999988</v>
          </cell>
          <cell r="FY252">
            <v>4347.9205398999984</v>
          </cell>
          <cell r="FZ252">
            <v>4355.7658999999967</v>
          </cell>
          <cell r="GA252">
            <v>4365.0932940999974</v>
          </cell>
          <cell r="GB252">
            <v>4375.9498047999969</v>
          </cell>
          <cell r="GC252">
            <v>4388.382514699997</v>
          </cell>
          <cell r="GD252">
            <v>4402.4385063999962</v>
          </cell>
          <cell r="GE252">
            <v>4418.1648624999962</v>
          </cell>
          <cell r="GF252">
            <v>4435.608665599997</v>
          </cell>
          <cell r="GG252">
            <v>4454.8169982999952</v>
          </cell>
          <cell r="GH252">
            <v>4475.8369431999945</v>
          </cell>
          <cell r="GI252">
            <v>4498.7155828999948</v>
          </cell>
          <cell r="GJ252">
            <v>4523.4999999999945</v>
          </cell>
          <cell r="GK252">
            <v>4550.2372770999937</v>
          </cell>
          <cell r="GL252">
            <v>4578.9744967999923</v>
          </cell>
          <cell r="GM252">
            <v>4609.7587416999922</v>
          </cell>
          <cell r="GN252">
            <v>4642.6370943999918</v>
          </cell>
          <cell r="GO252">
            <v>4677.6566374999911</v>
          </cell>
          <cell r="GP252">
            <v>4714.864453599992</v>
          </cell>
          <cell r="GQ252">
            <v>4754.3076252999908</v>
          </cell>
          <cell r="GR252">
            <v>4796.0332351999914</v>
          </cell>
          <cell r="GS252">
            <v>4840.0883658999883</v>
          </cell>
          <cell r="GT252">
            <v>4886.5200999999888</v>
          </cell>
          <cell r="GU252">
            <v>0</v>
          </cell>
          <cell r="GV252">
            <v>0</v>
          </cell>
          <cell r="GW252">
            <v>0</v>
          </cell>
          <cell r="GX252">
            <v>0</v>
          </cell>
          <cell r="GY252">
            <v>0</v>
          </cell>
          <cell r="GZ252">
            <v>0</v>
          </cell>
          <cell r="HA252">
            <v>0</v>
          </cell>
          <cell r="HB252">
            <v>0</v>
          </cell>
          <cell r="HC252">
            <v>0</v>
          </cell>
          <cell r="HD252">
            <v>0</v>
          </cell>
          <cell r="HE252">
            <v>0</v>
          </cell>
          <cell r="HF252">
            <v>0</v>
          </cell>
          <cell r="HG252">
            <v>0</v>
          </cell>
        </row>
        <row r="253">
          <cell r="A253" t="str">
            <v>B2 480</v>
          </cell>
          <cell r="B253">
            <v>0</v>
          </cell>
          <cell r="C253">
            <v>549.06815522406725</v>
          </cell>
          <cell r="D253">
            <v>563.56490367250035</v>
          </cell>
          <cell r="E253">
            <v>578.44440190086084</v>
          </cell>
          <cell r="F253">
            <v>593.71675544381776</v>
          </cell>
          <cell r="G253">
            <v>609.39233664698645</v>
          </cell>
          <cell r="H253">
            <v>625.48179171139304</v>
          </cell>
          <cell r="I253">
            <v>641.99604792393006</v>
          </cell>
          <cell r="J253">
            <v>658.94632107871428</v>
          </cell>
          <cell r="K253">
            <v>676.34412309438619</v>
          </cell>
          <cell r="L253">
            <v>694.2012698325251</v>
          </cell>
          <cell r="M253">
            <v>712.52988912248941</v>
          </cell>
          <cell r="N253">
            <v>731.34242899813273</v>
          </cell>
          <cell r="O253">
            <v>750.65166615198916</v>
          </cell>
          <cell r="P253">
            <v>770.47071461267035</v>
          </cell>
          <cell r="Q253">
            <v>790.81303465136637</v>
          </cell>
          <cell r="R253">
            <v>811.69244192350095</v>
          </cell>
          <cell r="S253">
            <v>833.12311685174825</v>
          </cell>
          <cell r="T253">
            <v>855.11961425678476</v>
          </cell>
          <cell r="U253">
            <v>877.6968732423162</v>
          </cell>
          <cell r="V253">
            <v>900.87022734109428</v>
          </cell>
          <cell r="W253">
            <v>924.65541492881209</v>
          </cell>
          <cell r="X253">
            <v>949.06858991295292</v>
          </cell>
          <cell r="Y253">
            <v>974.12633270385038</v>
          </cell>
          <cell r="Z253">
            <v>999.84566147541159</v>
          </cell>
          <cell r="AA253">
            <v>1026.2440437231514</v>
          </cell>
          <cell r="AB253">
            <v>1053.3394081273868</v>
          </cell>
          <cell r="AC253">
            <v>1081.1501567296486</v>
          </cell>
          <cell r="AD253">
            <v>1109.695177430581</v>
          </cell>
          <cell r="AE253">
            <v>1138.9938568178159</v>
          </cell>
          <cell r="AF253">
            <v>1169.0660933325348</v>
          </cell>
          <cell r="AG253">
            <v>1199.9323107836599</v>
          </cell>
          <cell r="AH253">
            <v>1231.6134722188538</v>
          </cell>
          <cell r="AI253">
            <v>1264.1310941617469</v>
          </cell>
          <cell r="AJ253">
            <v>1297.5072612250633</v>
          </cell>
          <cell r="AK253">
            <v>1331.7646411095682</v>
          </cell>
          <cell r="AL253">
            <v>1366.9264999990253</v>
          </cell>
          <cell r="AM253">
            <v>1402.2080401697547</v>
          </cell>
          <cell r="AN253">
            <v>1437.6144353885586</v>
          </cell>
          <cell r="AO253">
            <v>1473.1506306304761</v>
          </cell>
          <cell r="AP253">
            <v>1508.8213618265499</v>
          </cell>
          <cell r="AQ253">
            <v>1544.631173540256</v>
          </cell>
          <cell r="AR253">
            <v>1580.5844348336723</v>
          </cell>
          <cell r="AS253">
            <v>1616.6853535463035</v>
          </cell>
          <cell r="AT253">
            <v>1652.9379891776539</v>
          </cell>
          <cell r="AU253">
            <v>1689.3462645379518</v>
          </cell>
          <cell r="AV253">
            <v>1725.9139763089624</v>
          </cell>
          <cell r="AW253">
            <v>1762.6448046378382</v>
          </cell>
          <cell r="AX253">
            <v>1799.5423218708336</v>
          </cell>
          <cell r="AY253">
            <v>1836.6100005200401</v>
          </cell>
          <cell r="AZ253">
            <v>1873.8512205445136</v>
          </cell>
          <cell r="BA253">
            <v>1911.2692760171876</v>
          </cell>
          <cell r="BB253">
            <v>1948.8673812402833</v>
          </cell>
          <cell r="BC253">
            <v>1986.6486763645048</v>
          </cell>
          <cell r="BD253">
            <v>2024.61623256083</v>
          </cell>
          <cell r="BE253">
            <v>2062.7730567881722</v>
          </cell>
          <cell r="BF253">
            <v>2101.1220961952504</v>
          </cell>
          <cell r="BG253">
            <v>2139.6662421908372</v>
          </cell>
          <cell r="BH253">
            <v>2178.4083342127892</v>
          </cell>
          <cell r="BI253">
            <v>2217.3511632230429</v>
          </cell>
          <cell r="BJ253">
            <v>2256.497474952911</v>
          </cell>
          <cell r="BK253">
            <v>2295.8499729204555</v>
          </cell>
          <cell r="BL253">
            <v>2335.4113212395646</v>
          </cell>
          <cell r="BM253">
            <v>2375.1841472383362</v>
          </cell>
          <cell r="BN253">
            <v>2415.1710439026692</v>
          </cell>
          <cell r="BO253">
            <v>2455.3745721593964</v>
          </cell>
          <cell r="BP253">
            <v>2577.3992187790313</v>
          </cell>
          <cell r="BQ253">
            <v>2683.4925435487717</v>
          </cell>
          <cell r="BR253">
            <v>2861.248202568187</v>
          </cell>
          <cell r="BS253">
            <v>3054.9765851555776</v>
          </cell>
          <cell r="BT253">
            <v>3224.4138254886961</v>
          </cell>
          <cell r="BU253">
            <v>3303.2576234654721</v>
          </cell>
          <cell r="BV253">
            <v>3457.8416275483046</v>
          </cell>
          <cell r="BW253">
            <v>3648.7239307552368</v>
          </cell>
          <cell r="BX253">
            <v>3573.4430010260708</v>
          </cell>
          <cell r="BY253">
            <v>3472.5163945549007</v>
          </cell>
          <cell r="BZ253">
            <v>3657.9434625100289</v>
          </cell>
          <cell r="CA253">
            <v>3727.9993835486771</v>
          </cell>
          <cell r="CB253">
            <v>3807.2734951712864</v>
          </cell>
          <cell r="CC253">
            <v>3897.175455967375</v>
          </cell>
          <cell r="CD253">
            <v>3767.9743664559405</v>
          </cell>
          <cell r="CE253">
            <v>3681.8669698472777</v>
          </cell>
          <cell r="CF253">
            <v>3563.1631630017037</v>
          </cell>
          <cell r="CG253">
            <v>3560.3487922251497</v>
          </cell>
          <cell r="CH253">
            <v>3720.8015320179834</v>
          </cell>
          <cell r="CI253">
            <v>3758.7612794409256</v>
          </cell>
          <cell r="CJ253">
            <v>3802.1497392676406</v>
          </cell>
          <cell r="CK253">
            <v>3901.2532534759325</v>
          </cell>
          <cell r="CL253">
            <v>4030.5161418845005</v>
          </cell>
          <cell r="CM253">
            <v>4103.4804525665977</v>
          </cell>
          <cell r="CN253">
            <v>4138.710168692367</v>
          </cell>
          <cell r="CO253">
            <v>4173.2849539413901</v>
          </cell>
          <cell r="CP253">
            <v>4216.1413280534525</v>
          </cell>
          <cell r="CQ253">
            <v>4271.5879511582925</v>
          </cell>
          <cell r="CR253">
            <v>4338.4714600944326</v>
          </cell>
          <cell r="CS253">
            <v>4433.4580132967367</v>
          </cell>
          <cell r="CT253">
            <v>4567.5150759985563</v>
          </cell>
          <cell r="CU253">
            <v>4598.2355857117145</v>
          </cell>
          <cell r="CV253">
            <v>4627.4963713111729</v>
          </cell>
          <cell r="CW253">
            <v>4692.3405909852636</v>
          </cell>
          <cell r="CX253">
            <v>4788.8011628060685</v>
          </cell>
          <cell r="CY253">
            <v>4750.5045704366548</v>
          </cell>
          <cell r="CZ253">
            <v>4777.2916941977282</v>
          </cell>
          <cell r="DA253">
            <v>4816.0914095916669</v>
          </cell>
          <cell r="DB253">
            <v>4897.1865916094193</v>
          </cell>
          <cell r="DC253">
            <v>4915.8243228883166</v>
          </cell>
          <cell r="DD253">
            <v>4894.6636059130578</v>
          </cell>
          <cell r="DE253">
            <v>4895.4238832240535</v>
          </cell>
          <cell r="DF253">
            <v>4786.8398960000004</v>
          </cell>
          <cell r="DG253">
            <v>4831.5460270000003</v>
          </cell>
          <cell r="DH253">
            <v>4874.0040000000008</v>
          </cell>
          <cell r="DI253">
            <v>4914.2579330000008</v>
          </cell>
          <cell r="DJ253">
            <v>4952.3519440000009</v>
          </cell>
          <cell r="DK253">
            <v>4988.3301510000001</v>
          </cell>
          <cell r="DL253">
            <v>5022.2366720000009</v>
          </cell>
          <cell r="DM253">
            <v>5054.1156250000004</v>
          </cell>
          <cell r="DN253">
            <v>5084.0111280000001</v>
          </cell>
          <cell r="DO253">
            <v>5111.9672990000008</v>
          </cell>
          <cell r="DP253">
            <v>5138.0282560000005</v>
          </cell>
          <cell r="DQ253">
            <v>5162.2381170000008</v>
          </cell>
          <cell r="DR253">
            <v>5184.6410000000005</v>
          </cell>
          <cell r="DS253">
            <v>5205.2810230000005</v>
          </cell>
          <cell r="DT253">
            <v>5224.2023040000004</v>
          </cell>
          <cell r="DU253">
            <v>5241.4489610000001</v>
          </cell>
          <cell r="DV253">
            <v>5257.0651120000002</v>
          </cell>
          <cell r="DW253">
            <v>5271.0948750000007</v>
          </cell>
          <cell r="DX253">
            <v>5283.5823680000003</v>
          </cell>
          <cell r="DY253">
            <v>5294.5717090000007</v>
          </cell>
          <cell r="DZ253">
            <v>5304.1070160000008</v>
          </cell>
          <cell r="EA253">
            <v>5312.2324070000004</v>
          </cell>
          <cell r="EB253">
            <v>5318.9920000000002</v>
          </cell>
          <cell r="EC253">
            <v>5324.4299129999999</v>
          </cell>
          <cell r="ED253">
            <v>5328.5902640000004</v>
          </cell>
          <cell r="EE253">
            <v>5331.5171710000004</v>
          </cell>
          <cell r="EF253">
            <v>5333.2547520000007</v>
          </cell>
          <cell r="EG253">
            <v>5333.8471250000002</v>
          </cell>
          <cell r="EH253">
            <v>5333.3384080000005</v>
          </cell>
          <cell r="EI253">
            <v>5331.7727189999987</v>
          </cell>
          <cell r="EJ253">
            <v>5329.194176</v>
          </cell>
          <cell r="EK253">
            <v>5325.6468969999996</v>
          </cell>
          <cell r="EL253">
            <v>5321.1749999999993</v>
          </cell>
          <cell r="EM253">
            <v>5315.8226029999996</v>
          </cell>
          <cell r="EN253">
            <v>5309.6338239999995</v>
          </cell>
          <cell r="EO253">
            <v>5302.6527810000007</v>
          </cell>
          <cell r="EP253">
            <v>5294.9235919999992</v>
          </cell>
          <cell r="EQ253">
            <v>5286.4903749999994</v>
          </cell>
          <cell r="ER253">
            <v>5277.3972480000011</v>
          </cell>
          <cell r="ES253">
            <v>5267.6883290000005</v>
          </cell>
          <cell r="ET253">
            <v>5257.407736000001</v>
          </cell>
          <cell r="EU253">
            <v>5246.5995870000006</v>
          </cell>
          <cell r="EV253">
            <v>5235.3080000000009</v>
          </cell>
          <cell r="EW253">
            <v>5223.5770930000017</v>
          </cell>
          <cell r="EX253">
            <v>5211.450984000001</v>
          </cell>
          <cell r="EY253">
            <v>5198.9737910000003</v>
          </cell>
          <cell r="EZ253">
            <v>5186.1896320000014</v>
          </cell>
          <cell r="FA253">
            <v>5173.1426250000004</v>
          </cell>
          <cell r="FB253">
            <v>5159.8768880000025</v>
          </cell>
          <cell r="FC253">
            <v>5146.4365390000021</v>
          </cell>
          <cell r="FD253">
            <v>5132.8656960000008</v>
          </cell>
          <cell r="FE253">
            <v>5119.2084770000019</v>
          </cell>
          <cell r="FF253">
            <v>5105.509</v>
          </cell>
          <cell r="FG253">
            <v>5091.8113830000002</v>
          </cell>
          <cell r="FH253">
            <v>5078.1597440000005</v>
          </cell>
          <cell r="FI253">
            <v>5064.5982010000007</v>
          </cell>
          <cell r="FJ253">
            <v>5051.1708720000006</v>
          </cell>
          <cell r="FK253">
            <v>5037.9218750000018</v>
          </cell>
          <cell r="FL253">
            <v>5024.8953280000005</v>
          </cell>
          <cell r="FM253">
            <v>5012.135349000002</v>
          </cell>
          <cell r="FN253">
            <v>4999.6860560000005</v>
          </cell>
          <cell r="FO253">
            <v>4987.5915670000013</v>
          </cell>
          <cell r="FP253">
            <v>4975.8960000000025</v>
          </cell>
          <cell r="FQ253">
            <v>4964.6434730000019</v>
          </cell>
          <cell r="FR253">
            <v>4953.8781040000031</v>
          </cell>
          <cell r="FS253">
            <v>4943.6440110000021</v>
          </cell>
          <cell r="FT253">
            <v>4933.9853120000007</v>
          </cell>
          <cell r="FU253">
            <v>4924.9461250000022</v>
          </cell>
          <cell r="FV253">
            <v>4916.570568000001</v>
          </cell>
          <cell r="FW253">
            <v>4908.9027590000005</v>
          </cell>
          <cell r="FX253">
            <v>4901.9868160000005</v>
          </cell>
          <cell r="FY253">
            <v>4895.8668570000009</v>
          </cell>
          <cell r="FZ253">
            <v>4890.5870000000014</v>
          </cell>
          <cell r="GA253">
            <v>4886.1913630000017</v>
          </cell>
          <cell r="GB253">
            <v>4882.724064</v>
          </cell>
          <cell r="GC253">
            <v>4880.2292210000014</v>
          </cell>
          <cell r="GD253">
            <v>4878.7509520000003</v>
          </cell>
          <cell r="GE253">
            <v>4878.3333750000002</v>
          </cell>
          <cell r="GF253">
            <v>4879.0206079999989</v>
          </cell>
          <cell r="GG253">
            <v>4880.856769</v>
          </cell>
          <cell r="GH253">
            <v>4883.8859760000014</v>
          </cell>
          <cell r="GI253">
            <v>4888.1523469999993</v>
          </cell>
          <cell r="GJ253">
            <v>4893.7000000000007</v>
          </cell>
          <cell r="GK253">
            <v>4900.5730530000001</v>
          </cell>
          <cell r="GL253">
            <v>4908.8156239999971</v>
          </cell>
          <cell r="GM253">
            <v>4918.4718309999971</v>
          </cell>
          <cell r="GN253">
            <v>4929.585791999998</v>
          </cell>
          <cell r="GO253">
            <v>4942.2016249999942</v>
          </cell>
          <cell r="GP253">
            <v>4956.3634479999964</v>
          </cell>
          <cell r="GQ253">
            <v>4972.1153789999953</v>
          </cell>
          <cell r="GR253">
            <v>4989.5015359999979</v>
          </cell>
          <cell r="GS253">
            <v>5008.566036999995</v>
          </cell>
          <cell r="GT253">
            <v>5029.3529999999937</v>
          </cell>
          <cell r="GU253">
            <v>5029.3529999999937</v>
          </cell>
          <cell r="GV253">
            <v>5029.3529999999937</v>
          </cell>
          <cell r="GW253">
            <v>5029.3529999999937</v>
          </cell>
          <cell r="GX253">
            <v>5029.3529999999937</v>
          </cell>
          <cell r="GY253">
            <v>5029.3529999999937</v>
          </cell>
          <cell r="GZ253">
            <v>5029.3529999999937</v>
          </cell>
          <cell r="HA253">
            <v>5029.3529999999937</v>
          </cell>
          <cell r="HB253">
            <v>5029.3529999999937</v>
          </cell>
          <cell r="HC253">
            <v>5029.3529999999937</v>
          </cell>
          <cell r="HD253">
            <v>5029.3529999999937</v>
          </cell>
          <cell r="HE253">
            <v>5029.3529999999937</v>
          </cell>
          <cell r="HF253">
            <v>5029.3529999999937</v>
          </cell>
          <cell r="HG253">
            <v>5029.3529999999937</v>
          </cell>
        </row>
        <row r="256">
          <cell r="A256" t="str">
            <v>ASIA</v>
          </cell>
          <cell r="B256">
            <v>1900</v>
          </cell>
          <cell r="C256">
            <v>1901</v>
          </cell>
          <cell r="D256">
            <v>1902</v>
          </cell>
          <cell r="E256">
            <v>1903</v>
          </cell>
          <cell r="F256">
            <v>1904</v>
          </cell>
          <cell r="G256">
            <v>1905</v>
          </cell>
          <cell r="H256">
            <v>1906</v>
          </cell>
          <cell r="I256">
            <v>1907</v>
          </cell>
          <cell r="J256">
            <v>1908</v>
          </cell>
          <cell r="K256">
            <v>1909</v>
          </cell>
          <cell r="L256">
            <v>1910</v>
          </cell>
          <cell r="M256">
            <v>1911</v>
          </cell>
          <cell r="N256">
            <v>1912</v>
          </cell>
          <cell r="O256">
            <v>1913</v>
          </cell>
          <cell r="P256">
            <v>1914</v>
          </cell>
          <cell r="Q256">
            <v>1915</v>
          </cell>
          <cell r="R256">
            <v>1916</v>
          </cell>
          <cell r="S256">
            <v>1917</v>
          </cell>
          <cell r="T256">
            <v>1918</v>
          </cell>
          <cell r="U256">
            <v>1919</v>
          </cell>
          <cell r="V256">
            <v>1920</v>
          </cell>
          <cell r="W256">
            <v>1921</v>
          </cell>
          <cell r="X256">
            <v>1922</v>
          </cell>
          <cell r="Y256">
            <v>1923</v>
          </cell>
          <cell r="Z256">
            <v>1924</v>
          </cell>
          <cell r="AA256">
            <v>1925</v>
          </cell>
          <cell r="AB256">
            <v>1926</v>
          </cell>
          <cell r="AC256">
            <v>1927</v>
          </cell>
          <cell r="AD256">
            <v>1928</v>
          </cell>
          <cell r="AE256">
            <v>1929</v>
          </cell>
          <cell r="AF256">
            <v>1930</v>
          </cell>
          <cell r="AG256">
            <v>1931</v>
          </cell>
          <cell r="AH256">
            <v>1932</v>
          </cell>
          <cell r="AI256">
            <v>1933</v>
          </cell>
          <cell r="AJ256">
            <v>1934</v>
          </cell>
          <cell r="AK256">
            <v>1935</v>
          </cell>
          <cell r="AL256">
            <v>1936</v>
          </cell>
          <cell r="AM256">
            <v>1937</v>
          </cell>
          <cell r="AN256">
            <v>1938</v>
          </cell>
          <cell r="AO256">
            <v>1939</v>
          </cell>
          <cell r="AP256">
            <v>1940</v>
          </cell>
          <cell r="AQ256">
            <v>1941</v>
          </cell>
          <cell r="AR256">
            <v>1942</v>
          </cell>
          <cell r="AS256">
            <v>1943</v>
          </cell>
          <cell r="AT256">
            <v>1944</v>
          </cell>
          <cell r="AU256">
            <v>1945</v>
          </cell>
          <cell r="AV256">
            <v>1946</v>
          </cell>
          <cell r="AW256">
            <v>1947</v>
          </cell>
          <cell r="AX256">
            <v>1948</v>
          </cell>
          <cell r="AY256">
            <v>1949</v>
          </cell>
          <cell r="AZ256">
            <v>1950</v>
          </cell>
          <cell r="BA256">
            <v>1951</v>
          </cell>
          <cell r="BB256">
            <v>1952</v>
          </cell>
          <cell r="BC256">
            <v>1953</v>
          </cell>
          <cell r="BD256">
            <v>1954</v>
          </cell>
          <cell r="BE256">
            <v>1955</v>
          </cell>
          <cell r="BF256">
            <v>1956</v>
          </cell>
          <cell r="BG256">
            <v>1957</v>
          </cell>
          <cell r="BH256">
            <v>1958</v>
          </cell>
          <cell r="BI256">
            <v>1959</v>
          </cell>
          <cell r="BJ256">
            <v>1960</v>
          </cell>
          <cell r="BK256">
            <v>1961</v>
          </cell>
          <cell r="BL256">
            <v>1962</v>
          </cell>
          <cell r="BM256">
            <v>1963</v>
          </cell>
          <cell r="BN256">
            <v>1964</v>
          </cell>
          <cell r="BO256">
            <v>1965</v>
          </cell>
          <cell r="BP256">
            <v>1966</v>
          </cell>
          <cell r="BQ256">
            <v>1967</v>
          </cell>
          <cell r="BR256">
            <v>1968</v>
          </cell>
          <cell r="BS256">
            <v>1969</v>
          </cell>
          <cell r="BT256">
            <v>1970</v>
          </cell>
          <cell r="BU256">
            <v>1971</v>
          </cell>
          <cell r="BV256">
            <v>1972</v>
          </cell>
          <cell r="BW256">
            <v>1973</v>
          </cell>
          <cell r="BX256">
            <v>1974</v>
          </cell>
          <cell r="BY256">
            <v>1975</v>
          </cell>
          <cell r="BZ256">
            <v>1976</v>
          </cell>
          <cell r="CA256">
            <v>1977</v>
          </cell>
          <cell r="CB256">
            <v>1978</v>
          </cell>
          <cell r="CC256">
            <v>1979</v>
          </cell>
          <cell r="CD256">
            <v>1980</v>
          </cell>
          <cell r="CE256">
            <v>1981</v>
          </cell>
          <cell r="CF256">
            <v>1982</v>
          </cell>
          <cell r="CG256">
            <v>1983</v>
          </cell>
          <cell r="CH256">
            <v>1984</v>
          </cell>
          <cell r="CI256">
            <v>1985</v>
          </cell>
          <cell r="CJ256">
            <v>1986</v>
          </cell>
          <cell r="CK256">
            <v>1987</v>
          </cell>
          <cell r="CL256">
            <v>1988</v>
          </cell>
          <cell r="CM256">
            <v>1989</v>
          </cell>
          <cell r="CN256">
            <v>1990</v>
          </cell>
          <cell r="CO256">
            <v>1991</v>
          </cell>
          <cell r="CP256">
            <v>1992</v>
          </cell>
          <cell r="CQ256">
            <v>1993</v>
          </cell>
          <cell r="CR256">
            <v>1994</v>
          </cell>
          <cell r="CS256">
            <v>1995</v>
          </cell>
          <cell r="CT256">
            <v>1996</v>
          </cell>
          <cell r="CU256">
            <v>1997</v>
          </cell>
          <cell r="CV256">
            <v>1998</v>
          </cell>
          <cell r="CW256">
            <v>1999</v>
          </cell>
          <cell r="CX256">
            <v>2000</v>
          </cell>
          <cell r="CY256">
            <v>2001</v>
          </cell>
          <cell r="CZ256">
            <v>2002</v>
          </cell>
          <cell r="DA256">
            <v>2003</v>
          </cell>
          <cell r="DB256">
            <v>2004</v>
          </cell>
          <cell r="DC256">
            <v>2005</v>
          </cell>
          <cell r="DD256">
            <v>2006</v>
          </cell>
          <cell r="DE256">
            <v>2007</v>
          </cell>
          <cell r="DF256">
            <v>2008</v>
          </cell>
          <cell r="DG256">
            <v>2009</v>
          </cell>
          <cell r="DH256">
            <v>2010</v>
          </cell>
          <cell r="DI256">
            <v>2011</v>
          </cell>
          <cell r="DJ256">
            <v>2012</v>
          </cell>
          <cell r="DK256">
            <v>2013</v>
          </cell>
          <cell r="DL256">
            <v>2014</v>
          </cell>
          <cell r="DM256">
            <v>2015</v>
          </cell>
          <cell r="DN256">
            <v>2016</v>
          </cell>
          <cell r="DO256">
            <v>2017</v>
          </cell>
          <cell r="DP256">
            <v>2018</v>
          </cell>
          <cell r="DQ256">
            <v>2019</v>
          </cell>
          <cell r="DR256">
            <v>2020</v>
          </cell>
          <cell r="DS256">
            <v>2021</v>
          </cell>
          <cell r="DT256">
            <v>2022</v>
          </cell>
          <cell r="DU256">
            <v>2023</v>
          </cell>
          <cell r="DV256">
            <v>2024</v>
          </cell>
          <cell r="DW256">
            <v>2025</v>
          </cell>
          <cell r="DX256">
            <v>2026</v>
          </cell>
          <cell r="DY256">
            <v>2027</v>
          </cell>
          <cell r="DZ256">
            <v>2028</v>
          </cell>
          <cell r="EA256">
            <v>2029</v>
          </cell>
          <cell r="EB256">
            <v>2030</v>
          </cell>
          <cell r="EC256">
            <v>2031</v>
          </cell>
          <cell r="ED256">
            <v>2032</v>
          </cell>
          <cell r="EE256">
            <v>2033</v>
          </cell>
          <cell r="EF256">
            <v>2034</v>
          </cell>
          <cell r="EG256">
            <v>2035</v>
          </cell>
          <cell r="EH256">
            <v>2036</v>
          </cell>
          <cell r="EI256">
            <v>2037</v>
          </cell>
          <cell r="EJ256">
            <v>2038</v>
          </cell>
          <cell r="EK256">
            <v>2039</v>
          </cell>
          <cell r="EL256">
            <v>2040</v>
          </cell>
          <cell r="EM256">
            <v>2041</v>
          </cell>
          <cell r="EN256">
            <v>2042</v>
          </cell>
          <cell r="EO256">
            <v>2043</v>
          </cell>
          <cell r="EP256">
            <v>2044</v>
          </cell>
          <cell r="EQ256">
            <v>2045</v>
          </cell>
          <cell r="ER256">
            <v>2046</v>
          </cell>
          <cell r="ES256">
            <v>2047</v>
          </cell>
          <cell r="ET256">
            <v>2048</v>
          </cell>
          <cell r="EU256">
            <v>2049</v>
          </cell>
          <cell r="EV256">
            <v>2050</v>
          </cell>
          <cell r="EW256">
            <v>2051</v>
          </cell>
          <cell r="EX256">
            <v>2052</v>
          </cell>
          <cell r="EY256">
            <v>2053</v>
          </cell>
          <cell r="EZ256">
            <v>2054</v>
          </cell>
          <cell r="FA256">
            <v>2055</v>
          </cell>
          <cell r="FB256">
            <v>2056</v>
          </cell>
          <cell r="FC256">
            <v>2057</v>
          </cell>
          <cell r="FD256">
            <v>2058</v>
          </cell>
          <cell r="FE256">
            <v>2059</v>
          </cell>
          <cell r="FF256">
            <v>2060</v>
          </cell>
          <cell r="FG256">
            <v>2061</v>
          </cell>
          <cell r="FH256">
            <v>2062</v>
          </cell>
          <cell r="FI256">
            <v>2063</v>
          </cell>
          <cell r="FJ256">
            <v>2064</v>
          </cell>
          <cell r="FK256">
            <v>2065</v>
          </cell>
          <cell r="FL256">
            <v>2066</v>
          </cell>
          <cell r="FM256">
            <v>2067</v>
          </cell>
          <cell r="FN256">
            <v>2068</v>
          </cell>
          <cell r="FO256">
            <v>2069</v>
          </cell>
          <cell r="FP256">
            <v>2070</v>
          </cell>
          <cell r="FQ256">
            <v>2071</v>
          </cell>
          <cell r="FR256">
            <v>2072</v>
          </cell>
          <cell r="FS256">
            <v>2073</v>
          </cell>
          <cell r="FT256">
            <v>2074</v>
          </cell>
          <cell r="FU256">
            <v>2075</v>
          </cell>
          <cell r="FV256">
            <v>2076</v>
          </cell>
          <cell r="FW256">
            <v>2077</v>
          </cell>
          <cell r="FX256">
            <v>2078</v>
          </cell>
          <cell r="FY256">
            <v>2079</v>
          </cell>
          <cell r="FZ256">
            <v>2080</v>
          </cell>
          <cell r="GA256">
            <v>2081</v>
          </cell>
          <cell r="GB256">
            <v>2082</v>
          </cell>
          <cell r="GC256">
            <v>2083</v>
          </cell>
          <cell r="GD256">
            <v>2084</v>
          </cell>
          <cell r="GE256">
            <v>2085</v>
          </cell>
          <cell r="GF256">
            <v>2086</v>
          </cell>
          <cell r="GG256">
            <v>2087</v>
          </cell>
          <cell r="GH256">
            <v>2088</v>
          </cell>
          <cell r="GI256">
            <v>2089</v>
          </cell>
          <cell r="GJ256">
            <v>2090</v>
          </cell>
          <cell r="GK256">
            <v>2091</v>
          </cell>
          <cell r="GL256">
            <v>2092</v>
          </cell>
          <cell r="GM256">
            <v>2093</v>
          </cell>
          <cell r="GN256">
            <v>2094</v>
          </cell>
          <cell r="GO256">
            <v>2095</v>
          </cell>
          <cell r="GP256">
            <v>2096</v>
          </cell>
          <cell r="GQ256">
            <v>2097</v>
          </cell>
          <cell r="GR256">
            <v>2098</v>
          </cell>
          <cell r="GS256">
            <v>2099</v>
          </cell>
          <cell r="GT256">
            <v>2100</v>
          </cell>
        </row>
        <row r="257">
          <cell r="A257" t="str">
            <v>A2r base</v>
          </cell>
          <cell r="B257">
            <v>0</v>
          </cell>
          <cell r="C257">
            <v>9.3642442731610469</v>
          </cell>
          <cell r="D257">
            <v>9.8867812306488982</v>
          </cell>
          <cell r="E257">
            <v>10.438476427069418</v>
          </cell>
          <cell r="F257">
            <v>11.02095692991605</v>
          </cell>
          <cell r="G257">
            <v>11.635940599155491</v>
          </cell>
          <cell r="H257">
            <v>12.285241153565275</v>
          </cell>
          <cell r="I257">
            <v>12.97077351977955</v>
          </cell>
          <cell r="J257">
            <v>13.694559479818556</v>
          </cell>
          <cell r="K257">
            <v>14.458733633757541</v>
          </cell>
          <cell r="L257">
            <v>15.265549695120344</v>
          </cell>
          <cell r="M257">
            <v>16.117387137564069</v>
          </cell>
          <cell r="N257">
            <v>17.016758212457404</v>
          </cell>
          <cell r="O257">
            <v>17.96631535804886</v>
          </cell>
          <cell r="P257">
            <v>18.968859022076227</v>
          </cell>
          <cell r="Q257">
            <v>20.027345920887747</v>
          </cell>
          <cell r="R257">
            <v>21.144897759432951</v>
          </cell>
          <cell r="S257">
            <v>22.324810437840263</v>
          </cell>
          <cell r="T257">
            <v>23.570563771733617</v>
          </cell>
          <cell r="U257">
            <v>24.885831754955241</v>
          </cell>
          <cell r="V257">
            <v>26.274493394961702</v>
          </cell>
          <cell r="W257">
            <v>27.740644152849121</v>
          </cell>
          <cell r="X257">
            <v>29.288608021746555</v>
          </cell>
          <cell r="Y257">
            <v>30.92295027919938</v>
          </cell>
          <cell r="Z257">
            <v>32.648490951152233</v>
          </cell>
          <cell r="AA257">
            <v>34.470319027239569</v>
          </cell>
          <cell r="AB257">
            <v>36.393807469307859</v>
          </cell>
          <cell r="AC257">
            <v>38.424629057432803</v>
          </cell>
          <cell r="AD257">
            <v>40.568773120164792</v>
          </cell>
          <cell r="AE257">
            <v>42.832563198343735</v>
          </cell>
          <cell r="AF257">
            <v>45.22267569457761</v>
          </cell>
          <cell r="AG257">
            <v>47.746159563386136</v>
          </cell>
          <cell r="AH257">
            <v>50.410457100079874</v>
          </cell>
          <cell r="AI257">
            <v>53.223425889685764</v>
          </cell>
          <cell r="AJ257">
            <v>56.193361980651126</v>
          </cell>
          <cell r="AK257">
            <v>59.32902435167032</v>
          </cell>
          <cell r="AL257">
            <v>62.639660743792064</v>
          </cell>
          <cell r="AM257">
            <v>66.135034933991761</v>
          </cell>
          <cell r="AN257">
            <v>69.825455530644504</v>
          </cell>
          <cell r="AO257">
            <v>73.721806375822737</v>
          </cell>
          <cell r="AP257">
            <v>77.835578644081522</v>
          </cell>
          <cell r="AQ257">
            <v>82.178904732397612</v>
          </cell>
          <cell r="AR257">
            <v>86.764594041210955</v>
          </cell>
          <cell r="AS257">
            <v>91.606170752094741</v>
          </cell>
          <cell r="AT257">
            <v>96.717913713468164</v>
          </cell>
          <cell r="AU257">
            <v>102.11489855198393</v>
          </cell>
          <cell r="AV257">
            <v>107.8130421337855</v>
          </cell>
          <cell r="AW257">
            <v>113.82914950675989</v>
          </cell>
          <cell r="AX257">
            <v>120.18096346222967</v>
          </cell>
          <cell r="AY257">
            <v>126.88721686225055</v>
          </cell>
          <cell r="AZ257">
            <v>133.96768788684076</v>
          </cell>
          <cell r="BA257">
            <v>141.44325836407714</v>
          </cell>
          <cell r="BB257">
            <v>149.33597535508574</v>
          </cell>
          <cell r="BC257">
            <v>157.66911617555544</v>
          </cell>
          <cell r="BD257">
            <v>166.46725704553535</v>
          </cell>
          <cell r="BE257">
            <v>175.7563455699806</v>
          </cell>
          <cell r="BF257">
            <v>185.56377726380583</v>
          </cell>
          <cell r="BG257">
            <v>195.91847634713625</v>
          </cell>
          <cell r="BH257">
            <v>206.8509810490379</v>
          </cell>
          <cell r="BI257">
            <v>218.39353367130684</v>
          </cell>
          <cell r="BJ257">
            <v>230.58017567793439</v>
          </cell>
          <cell r="BK257">
            <v>243.44684809068752</v>
          </cell>
          <cell r="BL257">
            <v>257.03149748689282</v>
          </cell>
          <cell r="BM257">
            <v>271.37418791203379</v>
          </cell>
          <cell r="BN257">
            <v>286.51721903721648</v>
          </cell>
          <cell r="BO257">
            <v>302.50525090997422</v>
          </cell>
          <cell r="BP257">
            <v>329.37975876530237</v>
          </cell>
          <cell r="BQ257">
            <v>284.36220188180999</v>
          </cell>
          <cell r="BR257">
            <v>339.84062999086854</v>
          </cell>
          <cell r="BS257">
            <v>370.62544147165022</v>
          </cell>
          <cell r="BT257">
            <v>405.83951211927263</v>
          </cell>
          <cell r="BU257">
            <v>441.83438274321583</v>
          </cell>
          <cell r="BV257">
            <v>464.44862346583324</v>
          </cell>
          <cell r="BW257">
            <v>500.28629669356019</v>
          </cell>
          <cell r="BX257">
            <v>528.69561211787504</v>
          </cell>
          <cell r="BY257">
            <v>562.83639534407257</v>
          </cell>
          <cell r="BZ257">
            <v>600.03230752621914</v>
          </cell>
          <cell r="CA257">
            <v>641.39837029982323</v>
          </cell>
          <cell r="CB257">
            <v>689.05168483593491</v>
          </cell>
          <cell r="CC257">
            <v>743.93847025542425</v>
          </cell>
          <cell r="CD257">
            <v>732.75300752410635</v>
          </cell>
          <cell r="CE257">
            <v>745.30078315926107</v>
          </cell>
          <cell r="CF257">
            <v>770.1331242598435</v>
          </cell>
          <cell r="CG257">
            <v>812.70781378744448</v>
          </cell>
          <cell r="CH257">
            <v>875.93270804906638</v>
          </cell>
          <cell r="CI257">
            <v>937.26507548586642</v>
          </cell>
          <cell r="CJ257">
            <v>999.84342717988875</v>
          </cell>
          <cell r="CK257">
            <v>1065.698876615593</v>
          </cell>
          <cell r="CL257">
            <v>1147.6678961482371</v>
          </cell>
          <cell r="CM257">
            <v>1216.5993397431969</v>
          </cell>
          <cell r="CN257">
            <v>1257.2824766885115</v>
          </cell>
          <cell r="CO257">
            <v>1327.1172920606441</v>
          </cell>
          <cell r="CP257">
            <v>1397.3212686471124</v>
          </cell>
          <cell r="CQ257">
            <v>1491.0263649513422</v>
          </cell>
          <cell r="CR257">
            <v>1579.1408211105079</v>
          </cell>
          <cell r="CS257">
            <v>1697.9723339867458</v>
          </cell>
          <cell r="CT257">
            <v>1798.1137417169987</v>
          </cell>
          <cell r="CU257">
            <v>1836.6789544988312</v>
          </cell>
          <cell r="CV257">
            <v>1793.1323082994693</v>
          </cell>
          <cell r="CW257">
            <v>1857.6067258920905</v>
          </cell>
          <cell r="CX257">
            <v>1944.2051506005075</v>
          </cell>
          <cell r="CY257">
            <v>2007.899201810661</v>
          </cell>
          <cell r="CZ257">
            <v>2106.1739966371974</v>
          </cell>
          <cell r="DA257">
            <v>2309.5429702592328</v>
          </cell>
          <cell r="DB257">
            <v>2579.3188748191033</v>
          </cell>
          <cell r="DC257">
            <v>2755.9917932489689</v>
          </cell>
          <cell r="DD257">
            <v>2956.8661482817311</v>
          </cell>
          <cell r="DE257">
            <v>3145.1681827536813</v>
          </cell>
          <cell r="DF257">
            <v>2930.7617670390136</v>
          </cell>
          <cell r="DG257">
            <v>3039.3157992031706</v>
          </cell>
          <cell r="DH257">
            <v>3151.0020684879805</v>
          </cell>
          <cell r="DI257">
            <v>3265.8452491839889</v>
          </cell>
          <cell r="DJ257">
            <v>3383.8651443571434</v>
          </cell>
          <cell r="DK257">
            <v>3505.0763464391121</v>
          </cell>
          <cell r="DL257">
            <v>3629.4879013505802</v>
          </cell>
          <cell r="DM257">
            <v>3757.1029788079804</v>
          </cell>
          <cell r="DN257">
            <v>3887.9185516359971</v>
          </cell>
          <cell r="DO257">
            <v>4021.9250870617843</v>
          </cell>
          <cell r="DP257">
            <v>4159.1062530979361</v>
          </cell>
          <cell r="DQ257">
            <v>4299.4386432253787</v>
          </cell>
          <cell r="DR257">
            <v>4442.8915226600484</v>
          </cell>
          <cell r="DS257">
            <v>4589.4265995242831</v>
          </cell>
          <cell r="DT257">
            <v>4738.9978242412144</v>
          </cell>
          <cell r="DU257">
            <v>4891.5512204243478</v>
          </cell>
          <cell r="DV257">
            <v>5047.0247504419203</v>
          </cell>
          <cell r="DW257">
            <v>5205.3482186937845</v>
          </cell>
          <cell r="DX257">
            <v>5366.4432154458618</v>
          </cell>
          <cell r="DY257">
            <v>5530.2231038225354</v>
          </cell>
          <cell r="DZ257">
            <v>5696.5930522609005</v>
          </cell>
          <cell r="EA257">
            <v>5865.4501143835923</v>
          </cell>
          <cell r="EB257">
            <v>6036.6833578512924</v>
          </cell>
          <cell r="EC257">
            <v>6210.1740433154409</v>
          </cell>
          <cell r="ED257">
            <v>6385.7958541107373</v>
          </cell>
          <cell r="EE257">
            <v>6563.4151768116662</v>
          </cell>
          <cell r="EF257">
            <v>6742.8914322343553</v>
          </cell>
          <cell r="EG257">
            <v>6924.077455902554</v>
          </cell>
          <cell r="EH257">
            <v>7106.8199264233208</v>
          </cell>
          <cell r="EI257">
            <v>7290.9598396435376</v>
          </cell>
          <cell r="EJ257">
            <v>7476.3330258927053</v>
          </cell>
          <cell r="EK257">
            <v>7662.7707070709903</v>
          </cell>
          <cell r="EL257">
            <v>7850.1000898242728</v>
          </cell>
          <cell r="EM257">
            <v>8038.1449905702839</v>
          </cell>
          <cell r="EN257">
            <v>8226.7264877110829</v>
          </cell>
          <cell r="EO257">
            <v>8415.6635959959858</v>
          </cell>
          <cell r="EP257">
            <v>8604.7739576932545</v>
          </cell>
          <cell r="EQ257">
            <v>8793.8745449947673</v>
          </cell>
          <cell r="ER257">
            <v>8982.7823679204357</v>
          </cell>
          <cell r="ES257">
            <v>9171.3151819118902</v>
          </cell>
          <cell r="ET257">
            <v>9359.292189309248</v>
          </cell>
          <cell r="EU257">
            <v>9546.5347289908259</v>
          </cell>
          <cell r="EV257">
            <v>9732.8669486213967</v>
          </cell>
          <cell r="EW257">
            <v>9918.1164541966282</v>
          </cell>
          <cell r="EX257">
            <v>10102.114931884433</v>
          </cell>
          <cell r="EY257">
            <v>10284.698737541679</v>
          </cell>
          <cell r="EZ257">
            <v>10465.709449719163</v>
          </cell>
          <cell r="FA257">
            <v>10644.994382450075</v>
          </cell>
          <cell r="FB257">
            <v>10822.407054638081</v>
          </cell>
          <cell r="FC257">
            <v>10997.807613410101</v>
          </cell>
          <cell r="FD257">
            <v>11171.063209366013</v>
          </cell>
          <cell r="FE257">
            <v>11342.048322232238</v>
          </cell>
          <cell r="FF257">
            <v>11510.645035998801</v>
          </cell>
          <cell r="FG257">
            <v>11676.743263180131</v>
          </cell>
          <cell r="FH257">
            <v>11840.240918380347</v>
          </cell>
          <cell r="FI257">
            <v>12001.044041855666</v>
          </cell>
          <cell r="FJ257">
            <v>12159.066874243566</v>
          </cell>
          <cell r="FK257">
            <v>12314.231884064175</v>
          </cell>
          <cell r="FL257">
            <v>12466.46974999011</v>
          </cell>
          <cell r="FM257">
            <v>12615.719300222705</v>
          </cell>
          <cell r="FN257">
            <v>12761.927411603634</v>
          </cell>
          <cell r="FO257">
            <v>12905.048871330016</v>
          </cell>
          <cell r="FP257">
            <v>13045.046204328281</v>
          </cell>
          <cell r="FQ257">
            <v>13181.889469478561</v>
          </cell>
          <cell r="FR257">
            <v>13315.556027968923</v>
          </cell>
          <cell r="FS257">
            <v>13446.030287099995</v>
          </cell>
          <cell r="FT257">
            <v>13573.303422858769</v>
          </cell>
          <cell r="FU257">
            <v>13697.37308453936</v>
          </cell>
          <cell r="FV257">
            <v>13818.243084612128</v>
          </cell>
          <cell r="FW257">
            <v>13935.923076935471</v>
          </cell>
          <cell r="FX257">
            <v>14050.428226270813</v>
          </cell>
          <cell r="FY257">
            <v>14161.778871905537</v>
          </cell>
          <cell r="FZ257">
            <v>14270.000188015149</v>
          </cell>
          <cell r="GA257">
            <v>14375.121843208746</v>
          </cell>
          <cell r="GB257">
            <v>14477.177661505275</v>
          </cell>
          <cell r="GC257">
            <v>14576.205286785214</v>
          </cell>
          <cell r="GD257">
            <v>14672.245852557206</v>
          </cell>
          <cell r="GE257">
            <v>14765.343658674086</v>
          </cell>
          <cell r="GF257">
            <v>14855.545856431007</v>
          </cell>
          <cell r="GG257">
            <v>14942.902143281693</v>
          </cell>
          <cell r="GH257">
            <v>15027.464468219679</v>
          </cell>
          <cell r="GI257">
            <v>15109.286748690753</v>
          </cell>
          <cell r="GJ257">
            <v>15188.424599732487</v>
          </cell>
          <cell r="GK257">
            <v>15264.935075877296</v>
          </cell>
          <cell r="GL257">
            <v>15338.876426207737</v>
          </cell>
          <cell r="GM257">
            <v>15410.307862816959</v>
          </cell>
          <cell r="GN257">
            <v>15479.289342803997</v>
          </cell>
          <cell r="GO257">
            <v>15545.881363822135</v>
          </cell>
          <cell r="GP257">
            <v>15610.14477309955</v>
          </cell>
          <cell r="GQ257">
            <v>15672.140589763914</v>
          </cell>
          <cell r="GR257">
            <v>15731.92984022635</v>
          </cell>
          <cell r="GS257">
            <v>15789.573406314663</v>
          </cell>
          <cell r="GT257">
            <v>15845.131885790306</v>
          </cell>
        </row>
        <row r="258">
          <cell r="A258" t="str">
            <v>B1 base</v>
          </cell>
          <cell r="B258">
            <v>0</v>
          </cell>
          <cell r="C258">
            <v>9.3642442731610469</v>
          </cell>
          <cell r="D258">
            <v>9.8867812306488982</v>
          </cell>
          <cell r="E258">
            <v>10.438476427069418</v>
          </cell>
          <cell r="F258">
            <v>11.02095692991605</v>
          </cell>
          <cell r="G258">
            <v>11.635940599155491</v>
          </cell>
          <cell r="H258">
            <v>12.285241153565275</v>
          </cell>
          <cell r="I258">
            <v>12.97077351977955</v>
          </cell>
          <cell r="J258">
            <v>13.694559479818556</v>
          </cell>
          <cell r="K258">
            <v>14.458733633757541</v>
          </cell>
          <cell r="L258">
            <v>15.265549695120344</v>
          </cell>
          <cell r="M258">
            <v>16.117387137564069</v>
          </cell>
          <cell r="N258">
            <v>17.016758212457404</v>
          </cell>
          <cell r="O258">
            <v>17.96631535804886</v>
          </cell>
          <cell r="P258">
            <v>18.968859022076227</v>
          </cell>
          <cell r="Q258">
            <v>20.027345920887747</v>
          </cell>
          <cell r="R258">
            <v>21.144897759432951</v>
          </cell>
          <cell r="S258">
            <v>22.324810437840263</v>
          </cell>
          <cell r="T258">
            <v>23.570563771733617</v>
          </cell>
          <cell r="U258">
            <v>24.885831754955241</v>
          </cell>
          <cell r="V258">
            <v>26.274493394961702</v>
          </cell>
          <cell r="W258">
            <v>27.740644152849121</v>
          </cell>
          <cell r="X258">
            <v>29.288608021746555</v>
          </cell>
          <cell r="Y258">
            <v>30.92295027919938</v>
          </cell>
          <cell r="Z258">
            <v>32.648490951152233</v>
          </cell>
          <cell r="AA258">
            <v>34.470319027239569</v>
          </cell>
          <cell r="AB258">
            <v>36.393807469307859</v>
          </cell>
          <cell r="AC258">
            <v>38.424629057432803</v>
          </cell>
          <cell r="AD258">
            <v>40.568773120164792</v>
          </cell>
          <cell r="AE258">
            <v>42.832563198343735</v>
          </cell>
          <cell r="AF258">
            <v>45.22267569457761</v>
          </cell>
          <cell r="AG258">
            <v>47.746159563386136</v>
          </cell>
          <cell r="AH258">
            <v>50.410457100079874</v>
          </cell>
          <cell r="AI258">
            <v>53.223425889685764</v>
          </cell>
          <cell r="AJ258">
            <v>56.193361980651126</v>
          </cell>
          <cell r="AK258">
            <v>59.32902435167032</v>
          </cell>
          <cell r="AL258">
            <v>62.639660743792064</v>
          </cell>
          <cell r="AM258">
            <v>66.135034933991761</v>
          </cell>
          <cell r="AN258">
            <v>69.825455530644504</v>
          </cell>
          <cell r="AO258">
            <v>73.721806375822737</v>
          </cell>
          <cell r="AP258">
            <v>77.835578644081522</v>
          </cell>
          <cell r="AQ258">
            <v>82.178904732397612</v>
          </cell>
          <cell r="AR258">
            <v>86.764594041210955</v>
          </cell>
          <cell r="AS258">
            <v>91.606170752094741</v>
          </cell>
          <cell r="AT258">
            <v>96.717913713468164</v>
          </cell>
          <cell r="AU258">
            <v>102.11489855198393</v>
          </cell>
          <cell r="AV258">
            <v>107.8130421337855</v>
          </cell>
          <cell r="AW258">
            <v>113.82914950675989</v>
          </cell>
          <cell r="AX258">
            <v>120.18096346222967</v>
          </cell>
          <cell r="AY258">
            <v>126.88721686225055</v>
          </cell>
          <cell r="AZ258">
            <v>133.96768788684076</v>
          </cell>
          <cell r="BA258">
            <v>141.44325836407714</v>
          </cell>
          <cell r="BB258">
            <v>149.33597535508574</v>
          </cell>
          <cell r="BC258">
            <v>157.66911617555544</v>
          </cell>
          <cell r="BD258">
            <v>166.46725704553535</v>
          </cell>
          <cell r="BE258">
            <v>175.7563455699806</v>
          </cell>
          <cell r="BF258">
            <v>185.56377726380583</v>
          </cell>
          <cell r="BG258">
            <v>195.91847634713625</v>
          </cell>
          <cell r="BH258">
            <v>206.8509810490379</v>
          </cell>
          <cell r="BI258">
            <v>218.39353367130684</v>
          </cell>
          <cell r="BJ258">
            <v>230.58017567793439</v>
          </cell>
          <cell r="BK258">
            <v>243.44684809068752</v>
          </cell>
          <cell r="BL258">
            <v>257.03149748689282</v>
          </cell>
          <cell r="BM258">
            <v>271.37418791203379</v>
          </cell>
          <cell r="BN258">
            <v>286.51721903721648</v>
          </cell>
          <cell r="BO258">
            <v>302.50525090997422</v>
          </cell>
          <cell r="BP258">
            <v>329.37975876530237</v>
          </cell>
          <cell r="BQ258">
            <v>284.36220188180999</v>
          </cell>
          <cell r="BR258">
            <v>339.84062999086854</v>
          </cell>
          <cell r="BS258">
            <v>370.62544147165022</v>
          </cell>
          <cell r="BT258">
            <v>405.83951211927263</v>
          </cell>
          <cell r="BU258">
            <v>441.83438274321583</v>
          </cell>
          <cell r="BV258">
            <v>464.44862346583324</v>
          </cell>
          <cell r="BW258">
            <v>500.28629669356019</v>
          </cell>
          <cell r="BX258">
            <v>528.69561211787504</v>
          </cell>
          <cell r="BY258">
            <v>562.83639534407257</v>
          </cell>
          <cell r="BZ258">
            <v>600.03230752621914</v>
          </cell>
          <cell r="CA258">
            <v>641.39837029982323</v>
          </cell>
          <cell r="CB258">
            <v>689.05168483593491</v>
          </cell>
          <cell r="CC258">
            <v>743.93847025542425</v>
          </cell>
          <cell r="CD258">
            <v>732.75300752410635</v>
          </cell>
          <cell r="CE258">
            <v>745.30078315926107</v>
          </cell>
          <cell r="CF258">
            <v>770.1331242598435</v>
          </cell>
          <cell r="CG258">
            <v>812.70781378744448</v>
          </cell>
          <cell r="CH258">
            <v>875.93270804906638</v>
          </cell>
          <cell r="CI258">
            <v>937.26507548586642</v>
          </cell>
          <cell r="CJ258">
            <v>999.84342717988875</v>
          </cell>
          <cell r="CK258">
            <v>1065.698876615593</v>
          </cell>
          <cell r="CL258">
            <v>1147.6678961482371</v>
          </cell>
          <cell r="CM258">
            <v>1216.5993397431969</v>
          </cell>
          <cell r="CN258">
            <v>1257.2824766885115</v>
          </cell>
          <cell r="CO258">
            <v>1327.1172920606441</v>
          </cell>
          <cell r="CP258">
            <v>1397.3212686471124</v>
          </cell>
          <cell r="CQ258">
            <v>1491.0263649513422</v>
          </cell>
          <cell r="CR258">
            <v>1579.1408211105079</v>
          </cell>
          <cell r="CS258">
            <v>1697.9723339867458</v>
          </cell>
          <cell r="CT258">
            <v>1798.1137417169987</v>
          </cell>
          <cell r="CU258">
            <v>1836.6789544988312</v>
          </cell>
          <cell r="CV258">
            <v>1793.1323082994693</v>
          </cell>
          <cell r="CW258">
            <v>1857.6067258920905</v>
          </cell>
          <cell r="CX258">
            <v>1944.2051506005075</v>
          </cell>
          <cell r="CY258">
            <v>2007.899201810661</v>
          </cell>
          <cell r="CZ258">
            <v>2106.1739966371974</v>
          </cell>
          <cell r="DA258">
            <v>2309.5429702592328</v>
          </cell>
          <cell r="DB258">
            <v>2579.3188748191033</v>
          </cell>
          <cell r="DC258">
            <v>2755.9917932489689</v>
          </cell>
          <cell r="DD258">
            <v>2956.8661482817311</v>
          </cell>
          <cell r="DE258">
            <v>3145.1681827536813</v>
          </cell>
          <cell r="DF258">
            <v>2915.4395032767634</v>
          </cell>
          <cell r="DG258">
            <v>3013.4721738280991</v>
          </cell>
          <cell r="DH258">
            <v>3113.5047868086476</v>
          </cell>
          <cell r="DI258">
            <v>3215.4923425114794</v>
          </cell>
          <cell r="DJ258">
            <v>3319.3839364757978</v>
          </cell>
          <cell r="DK258">
            <v>3425.1227282058676</v>
          </cell>
          <cell r="DL258">
            <v>3532.6459438871766</v>
          </cell>
          <cell r="DM258">
            <v>3641.8849148422078</v>
          </cell>
          <cell r="DN258">
            <v>3752.7651531653541</v>
          </cell>
          <cell r="DO258">
            <v>3865.2064656332977</v>
          </cell>
          <cell r="DP258">
            <v>3979.1231066071764</v>
          </cell>
          <cell r="DQ258">
            <v>4094.4239702306422</v>
          </cell>
          <cell r="DR258">
            <v>4211.0128217891079</v>
          </cell>
          <cell r="DS258">
            <v>4328.7885676367923</v>
          </cell>
          <cell r="DT258">
            <v>4447.6455626269844</v>
          </cell>
          <cell r="DU258">
            <v>4567.4739535055623</v>
          </cell>
          <cell r="DV258">
            <v>4688.1600562568801</v>
          </cell>
          <cell r="DW258">
            <v>4809.5867649337479</v>
          </cell>
          <cell r="DX258">
            <v>4931.6339890684976</v>
          </cell>
          <cell r="DY258">
            <v>5054.1791163590033</v>
          </cell>
          <cell r="DZ258">
            <v>5177.0974969605677</v>
          </cell>
          <cell r="EA258">
            <v>5300.2629453995969</v>
          </cell>
          <cell r="EB258">
            <v>5423.5482558650265</v>
          </cell>
          <cell r="EC258">
            <v>5546.8257264342201</v>
          </cell>
          <cell r="ED258">
            <v>5669.9676876561471</v>
          </cell>
          <cell r="EE258">
            <v>5792.8470308491133</v>
          </cell>
          <cell r="EF258">
            <v>5915.3377314745821</v>
          </cell>
          <cell r="EG258">
            <v>6037.3153630227234</v>
          </cell>
          <cell r="EH258">
            <v>6158.6575969874002</v>
          </cell>
          <cell r="EI258">
            <v>6279.2446847153033</v>
          </cell>
          <cell r="EJ258">
            <v>6398.959917180985</v>
          </cell>
          <cell r="EK258">
            <v>6517.6900590607938</v>
          </cell>
          <cell r="EL258">
            <v>6635.3257538470743</v>
          </cell>
          <cell r="EM258">
            <v>6751.7618971514257</v>
          </cell>
          <cell r="EN258">
            <v>6866.8979757838588</v>
          </cell>
          <cell r="EO258">
            <v>6980.6383706541947</v>
          </cell>
          <cell r="EP258">
            <v>7092.8926220140202</v>
          </cell>
          <cell r="EQ258">
            <v>7203.5756560328391</v>
          </cell>
          <cell r="ER258">
            <v>7312.6079721721526</v>
          </cell>
          <cell r="ES258">
            <v>7419.9157912778155</v>
          </cell>
          <cell r="ET258">
            <v>7525.4311647469267</v>
          </cell>
          <cell r="EU258">
            <v>7629.0920455340329</v>
          </cell>
          <cell r="EV258">
            <v>7730.8423221371504</v>
          </cell>
          <cell r="EW258">
            <v>7830.6318170425384</v>
          </cell>
          <cell r="EX258">
            <v>7928.4162514048412</v>
          </cell>
          <cell r="EY258">
            <v>8024.1571779940232</v>
          </cell>
          <cell r="EZ258">
            <v>8117.8218846510172</v>
          </cell>
          <cell r="FA258">
            <v>8209.3832706601952</v>
          </cell>
          <cell r="FB258">
            <v>8298.819698569112</v>
          </cell>
          <cell r="FC258">
            <v>8386.1148240662169</v>
          </cell>
          <cell r="FD258">
            <v>8471.2574065673325</v>
          </cell>
          <cell r="FE258">
            <v>8554.2411031646934</v>
          </cell>
          <cell r="FF258">
            <v>8635.0642485612316</v>
          </cell>
          <cell r="FG258">
            <v>8713.7296235514896</v>
          </cell>
          <cell r="FH258">
            <v>8790.2442145223631</v>
          </cell>
          <cell r="FI258">
            <v>8864.6189663363039</v>
          </cell>
          <cell r="FJ258">
            <v>8936.8685308300155</v>
          </cell>
          <cell r="FK258">
            <v>9007.011013017267</v>
          </cell>
          <cell r="FL258">
            <v>9075.0677169287446</v>
          </cell>
          <cell r="FM258">
            <v>9141.0628928582773</v>
          </cell>
          <cell r="FN258">
            <v>9205.0234876167087</v>
          </cell>
          <cell r="FO258">
            <v>9266.9788992247559</v>
          </cell>
          <cell r="FP258">
            <v>9326.9607373073723</v>
          </cell>
          <cell r="FQ258">
            <v>9385.0025902861908</v>
          </cell>
          <cell r="FR258">
            <v>9441.1398003060367</v>
          </cell>
          <cell r="FS258">
            <v>9495.4092466773254</v>
          </cell>
          <cell r="FT258">
            <v>9547.8491384702083</v>
          </cell>
          <cell r="FU258">
            <v>9598.4988167591346</v>
          </cell>
          <cell r="FV258">
            <v>9647.3985668890982</v>
          </cell>
          <cell r="FW258">
            <v>9694.5894410176243</v>
          </cell>
          <cell r="FX258">
            <v>9740.1130910796455</v>
          </cell>
          <cell r="FY258">
            <v>9784.0116122261188</v>
          </cell>
          <cell r="FZ258">
            <v>9826.3273967012337</v>
          </cell>
          <cell r="GA258">
            <v>9867.1029980471958</v>
          </cell>
          <cell r="GB258">
            <v>9906.3810054594742</v>
          </cell>
          <cell r="GC258">
            <v>9944.2039280586905</v>
          </cell>
          <cell r="GD258">
            <v>9980.614088797216</v>
          </cell>
          <cell r="GE258">
            <v>10015.653527678889</v>
          </cell>
          <cell r="GF258">
            <v>10049.363913938001</v>
          </cell>
          <cell r="GG258">
            <v>10081.78646679856</v>
          </cell>
          <cell r="GH258">
            <v>10112.961884415961</v>
          </cell>
          <cell r="GI258">
            <v>10142.930280590093</v>
          </cell>
          <cell r="GJ258">
            <v>10171.73112883083</v>
          </cell>
          <cell r="GK258">
            <v>10199.403213353457</v>
          </cell>
          <cell r="GL258">
            <v>10225.984586581937</v>
          </cell>
          <cell r="GM258">
            <v>10251.512532741852</v>
          </cell>
          <cell r="GN258">
            <v>10276.023537131694</v>
          </cell>
          <cell r="GO258">
            <v>10299.553260670378</v>
          </cell>
          <cell r="GP258">
            <v>10322.136519330286</v>
          </cell>
          <cell r="GQ258">
            <v>10343.807268078068</v>
          </cell>
          <cell r="GR258">
            <v>10364.598588959765</v>
          </cell>
          <cell r="GS258">
            <v>10384.542682982154</v>
          </cell>
          <cell r="GT258">
            <v>10403.670865458191</v>
          </cell>
        </row>
        <row r="259">
          <cell r="A259" t="str">
            <v>B2 base</v>
          </cell>
          <cell r="B259">
            <v>0</v>
          </cell>
          <cell r="C259">
            <v>9.3642442731610469</v>
          </cell>
          <cell r="D259">
            <v>9.8867812306488982</v>
          </cell>
          <cell r="E259">
            <v>10.438476427069418</v>
          </cell>
          <cell r="F259">
            <v>11.02095692991605</v>
          </cell>
          <cell r="G259">
            <v>11.635940599155491</v>
          </cell>
          <cell r="H259">
            <v>12.285241153565275</v>
          </cell>
          <cell r="I259">
            <v>12.97077351977955</v>
          </cell>
          <cell r="J259">
            <v>13.694559479818556</v>
          </cell>
          <cell r="K259">
            <v>14.458733633757541</v>
          </cell>
          <cell r="L259">
            <v>15.265549695120344</v>
          </cell>
          <cell r="M259">
            <v>16.117387137564069</v>
          </cell>
          <cell r="N259">
            <v>17.016758212457404</v>
          </cell>
          <cell r="O259">
            <v>17.96631535804886</v>
          </cell>
          <cell r="P259">
            <v>18.968859022076227</v>
          </cell>
          <cell r="Q259">
            <v>20.027345920887747</v>
          </cell>
          <cell r="R259">
            <v>21.144897759432951</v>
          </cell>
          <cell r="S259">
            <v>22.324810437840263</v>
          </cell>
          <cell r="T259">
            <v>23.570563771733617</v>
          </cell>
          <cell r="U259">
            <v>24.885831754955241</v>
          </cell>
          <cell r="V259">
            <v>26.274493394961702</v>
          </cell>
          <cell r="W259">
            <v>27.740644152849121</v>
          </cell>
          <cell r="X259">
            <v>29.288608021746555</v>
          </cell>
          <cell r="Y259">
            <v>30.92295027919938</v>
          </cell>
          <cell r="Z259">
            <v>32.648490951152233</v>
          </cell>
          <cell r="AA259">
            <v>34.470319027239569</v>
          </cell>
          <cell r="AB259">
            <v>36.393807469307859</v>
          </cell>
          <cell r="AC259">
            <v>38.424629057432803</v>
          </cell>
          <cell r="AD259">
            <v>40.568773120164792</v>
          </cell>
          <cell r="AE259">
            <v>42.832563198343735</v>
          </cell>
          <cell r="AF259">
            <v>45.22267569457761</v>
          </cell>
          <cell r="AG259">
            <v>47.746159563386136</v>
          </cell>
          <cell r="AH259">
            <v>50.410457100079874</v>
          </cell>
          <cell r="AI259">
            <v>53.223425889685764</v>
          </cell>
          <cell r="AJ259">
            <v>56.193361980651126</v>
          </cell>
          <cell r="AK259">
            <v>59.32902435167032</v>
          </cell>
          <cell r="AL259">
            <v>62.639660743792064</v>
          </cell>
          <cell r="AM259">
            <v>66.135034933991761</v>
          </cell>
          <cell r="AN259">
            <v>69.825455530644504</v>
          </cell>
          <cell r="AO259">
            <v>73.721806375822737</v>
          </cell>
          <cell r="AP259">
            <v>77.835578644081522</v>
          </cell>
          <cell r="AQ259">
            <v>82.178904732397612</v>
          </cell>
          <cell r="AR259">
            <v>86.764594041210955</v>
          </cell>
          <cell r="AS259">
            <v>91.606170752094741</v>
          </cell>
          <cell r="AT259">
            <v>96.717913713468164</v>
          </cell>
          <cell r="AU259">
            <v>102.11489855198393</v>
          </cell>
          <cell r="AV259">
            <v>107.8130421337855</v>
          </cell>
          <cell r="AW259">
            <v>113.82914950675989</v>
          </cell>
          <cell r="AX259">
            <v>120.18096346222967</v>
          </cell>
          <cell r="AY259">
            <v>126.88721686225055</v>
          </cell>
          <cell r="AZ259">
            <v>133.96768788684076</v>
          </cell>
          <cell r="BA259">
            <v>141.44325836407714</v>
          </cell>
          <cell r="BB259">
            <v>149.33597535508574</v>
          </cell>
          <cell r="BC259">
            <v>157.66911617555544</v>
          </cell>
          <cell r="BD259">
            <v>166.46725704553535</v>
          </cell>
          <cell r="BE259">
            <v>175.7563455699806</v>
          </cell>
          <cell r="BF259">
            <v>185.56377726380583</v>
          </cell>
          <cell r="BG259">
            <v>195.91847634713625</v>
          </cell>
          <cell r="BH259">
            <v>206.8509810490379</v>
          </cell>
          <cell r="BI259">
            <v>218.39353367130684</v>
          </cell>
          <cell r="BJ259">
            <v>230.58017567793439</v>
          </cell>
          <cell r="BK259">
            <v>243.44684809068752</v>
          </cell>
          <cell r="BL259">
            <v>257.03149748689282</v>
          </cell>
          <cell r="BM259">
            <v>271.37418791203379</v>
          </cell>
          <cell r="BN259">
            <v>286.51721903721648</v>
          </cell>
          <cell r="BO259">
            <v>302.50525090997422</v>
          </cell>
          <cell r="BP259">
            <v>329.37975876530237</v>
          </cell>
          <cell r="BQ259">
            <v>284.36220188180999</v>
          </cell>
          <cell r="BR259">
            <v>339.84062999086854</v>
          </cell>
          <cell r="BS259">
            <v>370.62544147165022</v>
          </cell>
          <cell r="BT259">
            <v>405.83951211927263</v>
          </cell>
          <cell r="BU259">
            <v>441.83438274321583</v>
          </cell>
          <cell r="BV259">
            <v>464.44862346583324</v>
          </cell>
          <cell r="BW259">
            <v>500.28629669356019</v>
          </cell>
          <cell r="BX259">
            <v>528.69561211787504</v>
          </cell>
          <cell r="BY259">
            <v>562.83639534407257</v>
          </cell>
          <cell r="BZ259">
            <v>600.03230752621914</v>
          </cell>
          <cell r="CA259">
            <v>641.39837029982323</v>
          </cell>
          <cell r="CB259">
            <v>689.05168483593491</v>
          </cell>
          <cell r="CC259">
            <v>743.93847025542425</v>
          </cell>
          <cell r="CD259">
            <v>732.75300752410635</v>
          </cell>
          <cell r="CE259">
            <v>745.30078315926107</v>
          </cell>
          <cell r="CF259">
            <v>770.1331242598435</v>
          </cell>
          <cell r="CG259">
            <v>812.70781378744448</v>
          </cell>
          <cell r="CH259">
            <v>875.93270804906638</v>
          </cell>
          <cell r="CI259">
            <v>937.26507548586642</v>
          </cell>
          <cell r="CJ259">
            <v>999.84342717988875</v>
          </cell>
          <cell r="CK259">
            <v>1065.698876615593</v>
          </cell>
          <cell r="CL259">
            <v>1147.6678961482371</v>
          </cell>
          <cell r="CM259">
            <v>1216.5993397431969</v>
          </cell>
          <cell r="CN259">
            <v>1257.2824766885115</v>
          </cell>
          <cell r="CO259">
            <v>1327.1172920606441</v>
          </cell>
          <cell r="CP259">
            <v>1397.3212686471124</v>
          </cell>
          <cell r="CQ259">
            <v>1491.0263649513422</v>
          </cell>
          <cell r="CR259">
            <v>1579.1408211105079</v>
          </cell>
          <cell r="CS259">
            <v>1697.9723339867458</v>
          </cell>
          <cell r="CT259">
            <v>1798.1137417169987</v>
          </cell>
          <cell r="CU259">
            <v>1836.6789544988312</v>
          </cell>
          <cell r="CV259">
            <v>1793.1323082994693</v>
          </cell>
          <cell r="CW259">
            <v>1857.6067258920905</v>
          </cell>
          <cell r="CX259">
            <v>1944.2051506005075</v>
          </cell>
          <cell r="CY259">
            <v>2007.899201810661</v>
          </cell>
          <cell r="CZ259">
            <v>2106.1739966371974</v>
          </cell>
          <cell r="DA259">
            <v>2309.5429702592328</v>
          </cell>
          <cell r="DB259">
            <v>2579.3188748191033</v>
          </cell>
          <cell r="DC259">
            <v>2755.9917932489689</v>
          </cell>
          <cell r="DD259">
            <v>2956.8661482817311</v>
          </cell>
          <cell r="DE259">
            <v>3145.1681827536813</v>
          </cell>
          <cell r="DF259">
            <v>3267.7340082398246</v>
          </cell>
          <cell r="DG259">
            <v>3358.2032605079153</v>
          </cell>
          <cell r="DH259">
            <v>3450.1994147363266</v>
          </cell>
          <cell r="DI259">
            <v>3543.6948004506439</v>
          </cell>
          <cell r="DJ259">
            <v>3638.658685292155</v>
          </cell>
          <cell r="DK259">
            <v>3735.0572566526625</v>
          </cell>
          <cell r="DL259">
            <v>3832.8536150621612</v>
          </cell>
          <cell r="DM259">
            <v>3932.0077798816524</v>
          </cell>
          <cell r="DN259">
            <v>4032.476707786413</v>
          </cell>
          <cell r="DO259">
            <v>4134.2143244496365</v>
          </cell>
          <cell r="DP259">
            <v>4237.1715697529826</v>
          </cell>
          <cell r="DQ259">
            <v>4341.2964567597837</v>
          </cell>
          <cell r="DR259">
            <v>4446.534144589179</v>
          </cell>
          <cell r="DS259">
            <v>4552.8270252262109</v>
          </cell>
          <cell r="DT259">
            <v>4660.1148241948849</v>
          </cell>
          <cell r="DU259">
            <v>4768.3347149095316</v>
          </cell>
          <cell r="DV259">
            <v>4877.4214464058032</v>
          </cell>
          <cell r="DW259">
            <v>4987.3074840376003</v>
          </cell>
          <cell r="DX259">
            <v>5097.9231626116025</v>
          </cell>
          <cell r="DY259">
            <v>5209.196851318372</v>
          </cell>
          <cell r="DZ259">
            <v>5321.0551297096408</v>
          </cell>
          <cell r="EA259">
            <v>5433.4229738670465</v>
          </cell>
          <cell r="EB259">
            <v>5546.2239518095075</v>
          </cell>
          <cell r="EC259">
            <v>5659.3804270961782</v>
          </cell>
          <cell r="ED259">
            <v>5772.8137695009236</v>
          </cell>
          <cell r="EE259">
            <v>5886.4445715633456</v>
          </cell>
          <cell r="EF259">
            <v>6000.1928697621888</v>
          </cell>
          <cell r="EG259">
            <v>6113.9783690098293</v>
          </cell>
          <cell r="EH259">
            <v>6227.7206691326355</v>
          </cell>
          <cell r="EI259">
            <v>6341.3394919816037</v>
          </cell>
          <cell r="EJ259">
            <v>6454.754907811167</v>
          </cell>
          <cell r="EK259">
            <v>6567.8875595716281</v>
          </cell>
          <cell r="EL259">
            <v>6680.6588837820536</v>
          </cell>
          <cell r="EM259">
            <v>6792.9913266854455</v>
          </cell>
          <cell r="EN259">
            <v>6904.8085544359647</v>
          </cell>
          <cell r="EO259">
            <v>7016.0356561282151</v>
          </cell>
          <cell r="EP259">
            <v>7126.599338550167</v>
          </cell>
          <cell r="EQ259">
            <v>7236.4281116231296</v>
          </cell>
          <cell r="ER259">
            <v>7345.4524635830303</v>
          </cell>
          <cell r="ES259">
            <v>7453.605025055831</v>
          </cell>
          <cell r="ET259">
            <v>7560.8207212847201</v>
          </cell>
          <cell r="EU259">
            <v>7667.0369118763438</v>
          </cell>
          <cell r="EV259">
            <v>7772.1935175462768</v>
          </cell>
          <cell r="EW259">
            <v>7876.2331334585979</v>
          </cell>
          <cell r="EX259">
            <v>7979.1011288694617</v>
          </cell>
          <cell r="EY259">
            <v>8080.7457328984592</v>
          </cell>
          <cell r="EZ259">
            <v>8181.1181063629374</v>
          </cell>
          <cell r="FA259">
            <v>8280.1723997182198</v>
          </cell>
          <cell r="FB259">
            <v>8377.865797249473</v>
          </cell>
          <cell r="FC259">
            <v>8474.1585477579702</v>
          </cell>
          <cell r="FD259">
            <v>8569.0139820748172</v>
          </cell>
          <cell r="FE259">
            <v>8662.3985178178991</v>
          </cell>
          <cell r="FF259">
            <v>8754.2816518827349</v>
          </cell>
          <cell r="FG259">
            <v>8844.6359412240872</v>
          </cell>
          <cell r="FH259">
            <v>8933.4369725428969</v>
          </cell>
          <cell r="FI259">
            <v>9020.6633215417332</v>
          </cell>
          <cell r="FJ259">
            <v>9106.296502451838</v>
          </cell>
          <cell r="FK259">
            <v>9190.3209085658909</v>
          </cell>
          <cell r="FL259">
            <v>9272.7237445332084</v>
          </cell>
          <cell r="FM259">
            <v>9353.4949511884297</v>
          </cell>
          <cell r="FN259">
            <v>9432.6271236913399</v>
          </cell>
          <cell r="FO259">
            <v>9510.1154237547998</v>
          </cell>
          <cell r="FP259">
            <v>9585.9574867302836</v>
          </cell>
          <cell r="FQ259">
            <v>9660.1533243069698</v>
          </cell>
          <cell r="FR259">
            <v>9732.7052235612191</v>
          </cell>
          <cell r="FS259">
            <v>9803.6176430692722</v>
          </cell>
          <cell r="FT259">
            <v>9872.8971067677776</v>
          </cell>
          <cell r="FU259">
            <v>9940.552096214964</v>
          </cell>
          <cell r="FV259">
            <v>10006.592941870447</v>
          </cell>
          <cell r="FW259">
            <v>10071.031713974555</v>
          </cell>
          <cell r="FX259">
            <v>10133.882113569171</v>
          </cell>
          <cell r="FY259">
            <v>10195.159364161893</v>
          </cell>
          <cell r="FZ259">
            <v>10254.880104494558</v>
          </cell>
          <cell r="GA259">
            <v>10313.06228283597</v>
          </cell>
          <cell r="GB259">
            <v>10369.725053177874</v>
          </cell>
          <cell r="GC259">
            <v>10424.888673672716</v>
          </cell>
          <cell r="GD259">
            <v>10478.574407612352</v>
          </cell>
          <cell r="GE259">
            <v>10530.804427208479</v>
          </cell>
          <cell r="GF259">
            <v>10581.601720398736</v>
          </cell>
          <cell r="GG259">
            <v>10630.990000867065</v>
          </cell>
          <cell r="GH259">
            <v>10678.99362143349</v>
          </cell>
          <cell r="GI259">
            <v>10725.637490936901</v>
          </cell>
          <cell r="GJ259">
            <v>10770.94699470476</v>
          </cell>
          <cell r="GK259">
            <v>10814.947918676235</v>
          </cell>
          <cell r="GL259">
            <v>10857.666377219715</v>
          </cell>
          <cell r="GM259">
            <v>10899.128744662436</v>
          </cell>
          <cell r="GN259">
            <v>10939.361590528541</v>
          </cell>
          <cell r="GO259">
            <v>10978.391618462823</v>
          </cell>
          <cell r="GP259">
            <v>11016.245608800034</v>
          </cell>
          <cell r="GQ259">
            <v>11052.950364724365</v>
          </cell>
          <cell r="GR259">
            <v>11088.532661950278</v>
          </cell>
          <cell r="GS259">
            <v>11123.019201844039</v>
          </cell>
          <cell r="GT259">
            <v>11156.436567895282</v>
          </cell>
        </row>
        <row r="260">
          <cell r="A260" t="str">
            <v>A2r 670</v>
          </cell>
          <cell r="B260">
            <v>0</v>
          </cell>
          <cell r="C260">
            <v>9.3642442731610469</v>
          </cell>
          <cell r="D260">
            <v>9.8867812306488982</v>
          </cell>
          <cell r="E260">
            <v>10.438476427069418</v>
          </cell>
          <cell r="F260">
            <v>11.02095692991605</v>
          </cell>
          <cell r="G260">
            <v>11.635940599155491</v>
          </cell>
          <cell r="H260">
            <v>12.285241153565275</v>
          </cell>
          <cell r="I260">
            <v>12.97077351977955</v>
          </cell>
          <cell r="J260">
            <v>13.694559479818556</v>
          </cell>
          <cell r="K260">
            <v>14.458733633757541</v>
          </cell>
          <cell r="L260">
            <v>15.265549695120344</v>
          </cell>
          <cell r="M260">
            <v>16.117387137564069</v>
          </cell>
          <cell r="N260">
            <v>17.016758212457404</v>
          </cell>
          <cell r="O260">
            <v>17.96631535804886</v>
          </cell>
          <cell r="P260">
            <v>18.968859022076227</v>
          </cell>
          <cell r="Q260">
            <v>20.027345920887747</v>
          </cell>
          <cell r="R260">
            <v>21.144897759432951</v>
          </cell>
          <cell r="S260">
            <v>22.324810437840263</v>
          </cell>
          <cell r="T260">
            <v>23.570563771733617</v>
          </cell>
          <cell r="U260">
            <v>24.885831754955241</v>
          </cell>
          <cell r="V260">
            <v>26.274493394961702</v>
          </cell>
          <cell r="W260">
            <v>27.740644152849121</v>
          </cell>
          <cell r="X260">
            <v>29.288608021746555</v>
          </cell>
          <cell r="Y260">
            <v>30.92295027919938</v>
          </cell>
          <cell r="Z260">
            <v>32.648490951152233</v>
          </cell>
          <cell r="AA260">
            <v>34.470319027239569</v>
          </cell>
          <cell r="AB260">
            <v>36.393807469307859</v>
          </cell>
          <cell r="AC260">
            <v>38.424629057432803</v>
          </cell>
          <cell r="AD260">
            <v>40.568773120164792</v>
          </cell>
          <cell r="AE260">
            <v>42.832563198343735</v>
          </cell>
          <cell r="AF260">
            <v>45.22267569457761</v>
          </cell>
          <cell r="AG260">
            <v>47.746159563386136</v>
          </cell>
          <cell r="AH260">
            <v>50.410457100079874</v>
          </cell>
          <cell r="AI260">
            <v>53.223425889685764</v>
          </cell>
          <cell r="AJ260">
            <v>56.193361980651126</v>
          </cell>
          <cell r="AK260">
            <v>59.32902435167032</v>
          </cell>
          <cell r="AL260">
            <v>62.639660743792064</v>
          </cell>
          <cell r="AM260">
            <v>66.135034933991761</v>
          </cell>
          <cell r="AN260">
            <v>69.825455530644504</v>
          </cell>
          <cell r="AO260">
            <v>73.721806375822737</v>
          </cell>
          <cell r="AP260">
            <v>77.835578644081522</v>
          </cell>
          <cell r="AQ260">
            <v>82.178904732397612</v>
          </cell>
          <cell r="AR260">
            <v>86.764594041210955</v>
          </cell>
          <cell r="AS260">
            <v>91.606170752094741</v>
          </cell>
          <cell r="AT260">
            <v>96.717913713468164</v>
          </cell>
          <cell r="AU260">
            <v>102.11489855198393</v>
          </cell>
          <cell r="AV260">
            <v>107.8130421337855</v>
          </cell>
          <cell r="AW260">
            <v>113.82914950675989</v>
          </cell>
          <cell r="AX260">
            <v>120.18096346222967</v>
          </cell>
          <cell r="AY260">
            <v>126.88721686225055</v>
          </cell>
          <cell r="AZ260">
            <v>133.96768788684076</v>
          </cell>
          <cell r="BA260">
            <v>141.44325836407714</v>
          </cell>
          <cell r="BB260">
            <v>149.33597535508574</v>
          </cell>
          <cell r="BC260">
            <v>157.66911617555544</v>
          </cell>
          <cell r="BD260">
            <v>166.46725704553535</v>
          </cell>
          <cell r="BE260">
            <v>175.7563455699806</v>
          </cell>
          <cell r="BF260">
            <v>185.56377726380583</v>
          </cell>
          <cell r="BG260">
            <v>195.91847634713625</v>
          </cell>
          <cell r="BH260">
            <v>206.8509810490379</v>
          </cell>
          <cell r="BI260">
            <v>218.39353367130684</v>
          </cell>
          <cell r="BJ260">
            <v>230.58017567793439</v>
          </cell>
          <cell r="BK260">
            <v>243.44684809068752</v>
          </cell>
          <cell r="BL260">
            <v>257.03149748689282</v>
          </cell>
          <cell r="BM260">
            <v>271.37418791203379</v>
          </cell>
          <cell r="BN260">
            <v>286.51721903721648</v>
          </cell>
          <cell r="BO260">
            <v>302.50525090997422</v>
          </cell>
          <cell r="BP260">
            <v>329.37975876530237</v>
          </cell>
          <cell r="BQ260">
            <v>284.36220188180999</v>
          </cell>
          <cell r="BR260">
            <v>339.84062999086854</v>
          </cell>
          <cell r="BS260">
            <v>370.62544147165022</v>
          </cell>
          <cell r="BT260">
            <v>405.83951211927263</v>
          </cell>
          <cell r="BU260">
            <v>441.83438274321583</v>
          </cell>
          <cell r="BV260">
            <v>464.44862346583324</v>
          </cell>
          <cell r="BW260">
            <v>500.28629669356019</v>
          </cell>
          <cell r="BX260">
            <v>528.69561211787504</v>
          </cell>
          <cell r="BY260">
            <v>562.83639534407257</v>
          </cell>
          <cell r="BZ260">
            <v>600.03230752621914</v>
          </cell>
          <cell r="CA260">
            <v>641.39837029982323</v>
          </cell>
          <cell r="CB260">
            <v>689.05168483593491</v>
          </cell>
          <cell r="CC260">
            <v>743.93847025542425</v>
          </cell>
          <cell r="CD260">
            <v>732.75300752410635</v>
          </cell>
          <cell r="CE260">
            <v>745.30078315926107</v>
          </cell>
          <cell r="CF260">
            <v>770.1331242598435</v>
          </cell>
          <cell r="CG260">
            <v>812.70781378744448</v>
          </cell>
          <cell r="CH260">
            <v>875.93270804906638</v>
          </cell>
          <cell r="CI260">
            <v>937.26507548586642</v>
          </cell>
          <cell r="CJ260">
            <v>999.84342717988875</v>
          </cell>
          <cell r="CK260">
            <v>1065.698876615593</v>
          </cell>
          <cell r="CL260">
            <v>1147.6678961482371</v>
          </cell>
          <cell r="CM260">
            <v>1216.5993397431969</v>
          </cell>
          <cell r="CN260">
            <v>1257.2824766885115</v>
          </cell>
          <cell r="CO260">
            <v>1327.1172920606441</v>
          </cell>
          <cell r="CP260">
            <v>1397.3212686471124</v>
          </cell>
          <cell r="CQ260">
            <v>1491.0263649513422</v>
          </cell>
          <cell r="CR260">
            <v>1579.1408211105079</v>
          </cell>
          <cell r="CS260">
            <v>1697.9723339867458</v>
          </cell>
          <cell r="CT260">
            <v>1798.1137417169987</v>
          </cell>
          <cell r="CU260">
            <v>1836.6789544988312</v>
          </cell>
          <cell r="CV260">
            <v>1793.1323082994693</v>
          </cell>
          <cell r="CW260">
            <v>1857.6067258920905</v>
          </cell>
          <cell r="CX260">
            <v>1944.2051506005075</v>
          </cell>
          <cell r="CY260">
            <v>2007.899201810661</v>
          </cell>
          <cell r="CZ260">
            <v>2106.1739966371974</v>
          </cell>
          <cell r="DA260">
            <v>2309.5429702592328</v>
          </cell>
          <cell r="DB260">
            <v>2579.3188748191033</v>
          </cell>
          <cell r="DC260">
            <v>2755.9917932489689</v>
          </cell>
          <cell r="DD260">
            <v>2956.8661482817311</v>
          </cell>
          <cell r="DE260">
            <v>3145.1681827536813</v>
          </cell>
          <cell r="DF260">
            <v>2847.7999498567365</v>
          </cell>
          <cell r="DG260">
            <v>2950.5236560752978</v>
          </cell>
          <cell r="DH260">
            <v>3055.2889073631345</v>
          </cell>
          <cell r="DI260">
            <v>3162.018878041737</v>
          </cell>
          <cell r="DJ260">
            <v>3270.6287057090931</v>
          </cell>
          <cell r="DK260">
            <v>3381.0256112956135</v>
          </cell>
          <cell r="DL260">
            <v>3493.109083904164</v>
          </cell>
          <cell r="DM260">
            <v>3606.7711316224386</v>
          </cell>
          <cell r="DN260">
            <v>3721.896598620418</v>
          </cell>
          <cell r="DO260">
            <v>3838.3635479132627</v>
          </cell>
          <cell r="DP260">
            <v>3956.0437081986797</v>
          </cell>
          <cell r="DQ260">
            <v>4074.8029821878331</v>
          </cell>
          <cell r="DR260">
            <v>4194.5020128622309</v>
          </cell>
          <cell r="DS260">
            <v>4314.9968031288599</v>
          </cell>
          <cell r="DT260">
            <v>4436.1393834357068</v>
          </cell>
          <cell r="DU260">
            <v>4557.778521072757</v>
          </cell>
          <cell r="DV260">
            <v>4679.7604641416447</v>
          </cell>
          <cell r="DW260">
            <v>4801.9297125500989</v>
          </cell>
          <cell r="DX260">
            <v>4924.1298078925911</v>
          </cell>
          <cell r="DY260">
            <v>5046.2041337296059</v>
          </cell>
          <cell r="DZ260">
            <v>5167.9967175848533</v>
          </cell>
          <cell r="EA260">
            <v>5289.353025947692</v>
          </cell>
          <cell r="EB260">
            <v>5410.1207436981931</v>
          </cell>
          <cell r="EC260">
            <v>5530.1505296607666</v>
          </cell>
          <cell r="ED260">
            <v>5649.2967404310721</v>
          </cell>
          <cell r="EE260">
            <v>5767.4181151977518</v>
          </cell>
          <cell r="EF260">
            <v>5884.3784149794383</v>
          </cell>
          <cell r="EG260">
            <v>6000.0470104996102</v>
          </cell>
          <cell r="EH260">
            <v>6114.2994138059266</v>
          </cell>
          <cell r="EI260">
            <v>6227.0177496839333</v>
          </cell>
          <cell r="EJ260">
            <v>6338.0911638940861</v>
          </cell>
          <cell r="EK260">
            <v>6447.4161662523265</v>
          </cell>
          <cell r="EL260">
            <v>6554.896907555697</v>
          </cell>
          <cell r="EM260">
            <v>6660.4453903044605</v>
          </cell>
          <cell r="EN260">
            <v>6763.9816140720332</v>
          </cell>
          <cell r="EO260">
            <v>6865.4336572074981</v>
          </cell>
          <cell r="EP260">
            <v>6964.7376973088831</v>
          </cell>
          <cell r="EQ260">
            <v>7061.8379735684093</v>
          </cell>
          <cell r="ER260">
            <v>7156.6866946564414</v>
          </cell>
          <cell r="ES260">
            <v>7249.2438962743618</v>
          </cell>
          <cell r="ET260">
            <v>7339.4772528671983</v>
          </cell>
          <cell r="EU260">
            <v>7427.3618482456968</v>
          </cell>
          <cell r="EV260">
            <v>7512.8799100285723</v>
          </cell>
          <cell r="EW260">
            <v>7596.0205128846992</v>
          </cell>
          <cell r="EX260">
            <v>7676.7792555394071</v>
          </cell>
          <cell r="EY260">
            <v>7755.15791641753</v>
          </cell>
          <cell r="EZ260">
            <v>7831.1640926378332</v>
          </cell>
          <cell r="FA260">
            <v>7904.8108268590177</v>
          </cell>
          <cell r="FB260">
            <v>7976.1162262165926</v>
          </cell>
          <cell r="FC260">
            <v>8045.1030772926306</v>
          </cell>
          <cell r="FD260">
            <v>8111.7984607362314</v>
          </cell>
          <cell r="FE260">
            <v>8176.2333688103945</v>
          </cell>
          <cell r="FF260">
            <v>8238.4423287891714</v>
          </cell>
          <cell r="FG260">
            <v>8298.4630347746916</v>
          </cell>
          <cell r="FH260">
            <v>8356.3359901534677</v>
          </cell>
          <cell r="FI260">
            <v>8412.1041625707057</v>
          </cell>
          <cell r="FJ260">
            <v>8465.8126529746078</v>
          </cell>
          <cell r="FK260">
            <v>8517.5083799737004</v>
          </cell>
          <cell r="FL260">
            <v>8567.2397804615539</v>
          </cell>
          <cell r="FM260">
            <v>8615.0565271970227</v>
          </cell>
          <cell r="FN260">
            <v>8661.0092637854705</v>
          </cell>
          <cell r="FO260">
            <v>8705.1493572880026</v>
          </cell>
          <cell r="FP260">
            <v>8747.5286684915536</v>
          </cell>
          <cell r="FQ260">
            <v>8788.1993397024544</v>
          </cell>
          <cell r="FR260">
            <v>8827.2135997788719</v>
          </cell>
          <cell r="FS260">
            <v>8864.6235859924836</v>
          </cell>
          <cell r="FT260">
            <v>8900.4811822053834</v>
          </cell>
          <cell r="FU260">
            <v>8934.8378727631152</v>
          </cell>
          <cell r="FV260">
            <v>8967.7446114375507</v>
          </cell>
          <cell r="FW260">
            <v>8999.2517047020228</v>
          </cell>
          <cell r="FX260">
            <v>9029.4087085845604</v>
          </cell>
          <cell r="FY260">
            <v>9058.2643383212326</v>
          </cell>
          <cell r="FZ260">
            <v>9085.8663900191332</v>
          </cell>
          <cell r="GA260">
            <v>9112.2616735359861</v>
          </cell>
          <cell r="GB260">
            <v>9137.495955789107</v>
          </cell>
          <cell r="GC260">
            <v>9161.6139137193677</v>
          </cell>
          <cell r="GD260">
            <v>9184.6590961546881</v>
          </cell>
          <cell r="GE260">
            <v>9206.6738938412036</v>
          </cell>
          <cell r="GF260">
            <v>9227.6995169377115</v>
          </cell>
          <cell r="GG260">
            <v>9247.7759792993784</v>
          </cell>
          <cell r="GH260">
            <v>9266.9420889092489</v>
          </cell>
          <cell r="GI260">
            <v>9285.2354438500552</v>
          </cell>
          <cell r="GJ260">
            <v>9302.6924332436465</v>
          </cell>
          <cell r="GK260">
            <v>9319.3482426206301</v>
          </cell>
          <cell r="GL260">
            <v>9335.2368632178041</v>
          </cell>
          <cell r="GM260">
            <v>9350.3911047357051</v>
          </cell>
          <cell r="GN260">
            <v>9364.8426111224617</v>
          </cell>
          <cell r="GO260">
            <v>9378.6218789830964</v>
          </cell>
          <cell r="GP260">
            <v>9391.7582782451409</v>
          </cell>
          <cell r="GQ260">
            <v>9404.2800747418914</v>
          </cell>
          <cell r="GR260">
            <v>9416.2144544036601</v>
          </cell>
          <cell r="GS260">
            <v>9427.5875487748544</v>
          </cell>
          <cell r="GT260">
            <v>9438.4244616007909</v>
          </cell>
        </row>
        <row r="261">
          <cell r="A261" t="str">
            <v>B1 670</v>
          </cell>
          <cell r="B261">
            <v>0</v>
          </cell>
          <cell r="C261">
            <v>9.3642442731610469</v>
          </cell>
          <cell r="D261">
            <v>9.8867812306488982</v>
          </cell>
          <cell r="E261">
            <v>10.438476427069418</v>
          </cell>
          <cell r="F261">
            <v>11.02095692991605</v>
          </cell>
          <cell r="G261">
            <v>11.635940599155491</v>
          </cell>
          <cell r="H261">
            <v>12.285241153565275</v>
          </cell>
          <cell r="I261">
            <v>12.97077351977955</v>
          </cell>
          <cell r="J261">
            <v>13.694559479818556</v>
          </cell>
          <cell r="K261">
            <v>14.458733633757541</v>
          </cell>
          <cell r="L261">
            <v>15.265549695120344</v>
          </cell>
          <cell r="M261">
            <v>16.117387137564069</v>
          </cell>
          <cell r="N261">
            <v>17.016758212457404</v>
          </cell>
          <cell r="O261">
            <v>17.96631535804886</v>
          </cell>
          <cell r="P261">
            <v>18.968859022076227</v>
          </cell>
          <cell r="Q261">
            <v>20.027345920887747</v>
          </cell>
          <cell r="R261">
            <v>21.144897759432951</v>
          </cell>
          <cell r="S261">
            <v>22.324810437840263</v>
          </cell>
          <cell r="T261">
            <v>23.570563771733617</v>
          </cell>
          <cell r="U261">
            <v>24.885831754955241</v>
          </cell>
          <cell r="V261">
            <v>26.274493394961702</v>
          </cell>
          <cell r="W261">
            <v>27.740644152849121</v>
          </cell>
          <cell r="X261">
            <v>29.288608021746555</v>
          </cell>
          <cell r="Y261">
            <v>30.92295027919938</v>
          </cell>
          <cell r="Z261">
            <v>32.648490951152233</v>
          </cell>
          <cell r="AA261">
            <v>34.470319027239569</v>
          </cell>
          <cell r="AB261">
            <v>36.393807469307859</v>
          </cell>
          <cell r="AC261">
            <v>38.424629057432803</v>
          </cell>
          <cell r="AD261">
            <v>40.568773120164792</v>
          </cell>
          <cell r="AE261">
            <v>42.832563198343735</v>
          </cell>
          <cell r="AF261">
            <v>45.22267569457761</v>
          </cell>
          <cell r="AG261">
            <v>47.746159563386136</v>
          </cell>
          <cell r="AH261">
            <v>50.410457100079874</v>
          </cell>
          <cell r="AI261">
            <v>53.223425889685764</v>
          </cell>
          <cell r="AJ261">
            <v>56.193361980651126</v>
          </cell>
          <cell r="AK261">
            <v>59.32902435167032</v>
          </cell>
          <cell r="AL261">
            <v>62.639660743792064</v>
          </cell>
          <cell r="AM261">
            <v>66.135034933991761</v>
          </cell>
          <cell r="AN261">
            <v>69.825455530644504</v>
          </cell>
          <cell r="AO261">
            <v>73.721806375822737</v>
          </cell>
          <cell r="AP261">
            <v>77.835578644081522</v>
          </cell>
          <cell r="AQ261">
            <v>82.178904732397612</v>
          </cell>
          <cell r="AR261">
            <v>86.764594041210955</v>
          </cell>
          <cell r="AS261">
            <v>91.606170752094741</v>
          </cell>
          <cell r="AT261">
            <v>96.717913713468164</v>
          </cell>
          <cell r="AU261">
            <v>102.11489855198393</v>
          </cell>
          <cell r="AV261">
            <v>107.8130421337855</v>
          </cell>
          <cell r="AW261">
            <v>113.82914950675989</v>
          </cell>
          <cell r="AX261">
            <v>120.18096346222967</v>
          </cell>
          <cell r="AY261">
            <v>126.88721686225055</v>
          </cell>
          <cell r="AZ261">
            <v>133.96768788684076</v>
          </cell>
          <cell r="BA261">
            <v>141.44325836407714</v>
          </cell>
          <cell r="BB261">
            <v>149.33597535508574</v>
          </cell>
          <cell r="BC261">
            <v>157.66911617555544</v>
          </cell>
          <cell r="BD261">
            <v>166.46725704553535</v>
          </cell>
          <cell r="BE261">
            <v>175.7563455699806</v>
          </cell>
          <cell r="BF261">
            <v>185.56377726380583</v>
          </cell>
          <cell r="BG261">
            <v>195.91847634713625</v>
          </cell>
          <cell r="BH261">
            <v>206.8509810490379</v>
          </cell>
          <cell r="BI261">
            <v>218.39353367130684</v>
          </cell>
          <cell r="BJ261">
            <v>230.58017567793439</v>
          </cell>
          <cell r="BK261">
            <v>243.44684809068752</v>
          </cell>
          <cell r="BL261">
            <v>257.03149748689282</v>
          </cell>
          <cell r="BM261">
            <v>271.37418791203379</v>
          </cell>
          <cell r="BN261">
            <v>286.51721903721648</v>
          </cell>
          <cell r="BO261">
            <v>302.50525090997422</v>
          </cell>
          <cell r="BP261">
            <v>329.37975876530237</v>
          </cell>
          <cell r="BQ261">
            <v>284.36220188180999</v>
          </cell>
          <cell r="BR261">
            <v>339.84062999086854</v>
          </cell>
          <cell r="BS261">
            <v>370.62544147165022</v>
          </cell>
          <cell r="BT261">
            <v>405.83951211927263</v>
          </cell>
          <cell r="BU261">
            <v>441.83438274321583</v>
          </cell>
          <cell r="BV261">
            <v>464.44862346583324</v>
          </cell>
          <cell r="BW261">
            <v>500.28629669356019</v>
          </cell>
          <cell r="BX261">
            <v>528.69561211787504</v>
          </cell>
          <cell r="BY261">
            <v>562.83639534407257</v>
          </cell>
          <cell r="BZ261">
            <v>600.03230752621914</v>
          </cell>
          <cell r="CA261">
            <v>641.39837029982323</v>
          </cell>
          <cell r="CB261">
            <v>689.05168483593491</v>
          </cell>
          <cell r="CC261">
            <v>743.93847025542425</v>
          </cell>
          <cell r="CD261">
            <v>732.75300752410635</v>
          </cell>
          <cell r="CE261">
            <v>745.30078315926107</v>
          </cell>
          <cell r="CF261">
            <v>770.1331242598435</v>
          </cell>
          <cell r="CG261">
            <v>812.70781378744448</v>
          </cell>
          <cell r="CH261">
            <v>875.93270804906638</v>
          </cell>
          <cell r="CI261">
            <v>937.26507548586642</v>
          </cell>
          <cell r="CJ261">
            <v>999.84342717988875</v>
          </cell>
          <cell r="CK261">
            <v>1065.698876615593</v>
          </cell>
          <cell r="CL261">
            <v>1147.6678961482371</v>
          </cell>
          <cell r="CM261">
            <v>1216.5993397431969</v>
          </cell>
          <cell r="CN261">
            <v>1257.2824766885115</v>
          </cell>
          <cell r="CO261">
            <v>1327.1172920606441</v>
          </cell>
          <cell r="CP261">
            <v>1397.3212686471124</v>
          </cell>
          <cell r="CQ261">
            <v>1491.0263649513422</v>
          </cell>
          <cell r="CR261">
            <v>1579.1408211105079</v>
          </cell>
          <cell r="CS261">
            <v>1697.9723339867458</v>
          </cell>
          <cell r="CT261">
            <v>1798.1137417169987</v>
          </cell>
          <cell r="CU261">
            <v>1836.6789544988312</v>
          </cell>
          <cell r="CV261">
            <v>1793.1323082994693</v>
          </cell>
          <cell r="CW261">
            <v>1857.6067258920905</v>
          </cell>
          <cell r="CX261">
            <v>1944.2051506005075</v>
          </cell>
          <cell r="CY261">
            <v>2007.899201810661</v>
          </cell>
          <cell r="CZ261">
            <v>2106.1739966371974</v>
          </cell>
          <cell r="DA261">
            <v>2309.5429702592328</v>
          </cell>
          <cell r="DB261">
            <v>2579.3188748191033</v>
          </cell>
          <cell r="DC261">
            <v>2755.9917932489689</v>
          </cell>
          <cell r="DD261">
            <v>2956.8661482817311</v>
          </cell>
          <cell r="DE261">
            <v>3145.1681827536813</v>
          </cell>
          <cell r="DF261">
            <v>2879.5640994579567</v>
          </cell>
          <cell r="DG261">
            <v>2982.7520202113064</v>
          </cell>
          <cell r="DH261">
            <v>3088.0022803544775</v>
          </cell>
          <cell r="DI261">
            <v>3195.2413791684571</v>
          </cell>
          <cell r="DJ261">
            <v>3304.3879323404781</v>
          </cell>
          <cell r="DK261">
            <v>3415.3527685010586</v>
          </cell>
          <cell r="DL261">
            <v>3528.0390872097769</v>
          </cell>
          <cell r="DM261">
            <v>3642.3426797731527</v>
          </cell>
          <cell r="DN261">
            <v>3758.152213479595</v>
          </cell>
          <cell r="DO261">
            <v>3875.34957898018</v>
          </cell>
          <cell r="DP261">
            <v>3993.8102996456291</v>
          </cell>
          <cell r="DQ261">
            <v>4113.4040008072297</v>
          </cell>
          <cell r="DR261">
            <v>4233.9949358620888</v>
          </cell>
          <cell r="DS261">
            <v>4355.4425653120079</v>
          </cell>
          <cell r="DT261">
            <v>4477.60218393181</v>
          </cell>
          <cell r="DU261">
            <v>4600.3255904487223</v>
          </cell>
          <cell r="DV261">
            <v>4723.4617933797599</v>
          </cell>
          <cell r="DW261">
            <v>4846.8577460384895</v>
          </cell>
          <cell r="DX261">
            <v>4970.3591032025442</v>
          </cell>
          <cell r="DY261">
            <v>5093.8109915431742</v>
          </cell>
          <cell r="DZ261">
            <v>5217.0587856685515</v>
          </cell>
          <cell r="EA261">
            <v>5339.9488815303057</v>
          </cell>
          <cell r="EB261">
            <v>5462.3294589908219</v>
          </cell>
          <cell r="EC261">
            <v>5584.0512255457515</v>
          </cell>
          <cell r="ED261">
            <v>5704.9681335365831</v>
          </cell>
          <cell r="EE261">
            <v>5824.9380636625729</v>
          </cell>
          <cell r="EF261">
            <v>5943.8234681970316</v>
          </cell>
          <cell r="EG261">
            <v>6061.4919680138892</v>
          </cell>
          <cell r="EH261">
            <v>6177.8168983182431</v>
          </cell>
          <cell r="EI261">
            <v>6292.6777988291533</v>
          </cell>
          <cell r="EJ261">
            <v>6405.9608450628575</v>
          </cell>
          <cell r="EK261">
            <v>6517.559218288603</v>
          </cell>
          <cell r="EL261">
            <v>6627.3734126558929</v>
          </cell>
          <cell r="EM261">
            <v>6735.3114789013198</v>
          </cell>
          <cell r="EN261">
            <v>6841.2892049164811</v>
          </cell>
          <cell r="EO261">
            <v>6945.2302342794419</v>
          </cell>
          <cell r="EP261">
            <v>7047.0661246067002</v>
          </cell>
          <cell r="EQ261">
            <v>7146.7363482592937</v>
          </cell>
          <cell r="ER261">
            <v>7244.1882385270746</v>
          </cell>
          <cell r="ES261">
            <v>7339.3768849134667</v>
          </cell>
          <cell r="ET261">
            <v>7432.2649815464656</v>
          </cell>
          <cell r="EU261">
            <v>7522.8226330497064</v>
          </cell>
          <cell r="EV261">
            <v>7611.0271224222834</v>
          </cell>
          <cell r="EW261">
            <v>7696.8626456015891</v>
          </cell>
          <cell r="EX261">
            <v>7780.3200174256535</v>
          </cell>
          <cell r="EY261">
            <v>7861.3963536773326</v>
          </cell>
          <cell r="EZ261">
            <v>7940.0947337904872</v>
          </cell>
          <cell r="FA261">
            <v>8016.4238486367722</v>
          </cell>
          <cell r="FB261">
            <v>8090.3976376000301</v>
          </cell>
          <cell r="FC261">
            <v>8162.0349188928449</v>
          </cell>
          <cell r="FD261">
            <v>8231.3590167854836</v>
          </cell>
          <cell r="FE261">
            <v>8298.3973891100595</v>
          </cell>
          <cell r="FF261">
            <v>8363.1812580801761</v>
          </cell>
          <cell r="FG261">
            <v>8425.745247136123</v>
          </cell>
          <cell r="FH261">
            <v>8486.1270261942482</v>
          </cell>
          <cell r="FI261">
            <v>8544.36696735242</v>
          </cell>
          <cell r="FJ261">
            <v>8600.5078127861016</v>
          </cell>
          <cell r="FK261">
            <v>8654.594356265914</v>
          </cell>
          <cell r="FL261">
            <v>8706.6731394402905</v>
          </cell>
          <cell r="FM261">
            <v>8756.7921637590625</v>
          </cell>
          <cell r="FN261">
            <v>8805.0006186665796</v>
          </cell>
          <cell r="FO261">
            <v>8851.3486264679268</v>
          </cell>
          <cell r="FP261">
            <v>8895.8870040690144</v>
          </cell>
          <cell r="FQ261">
            <v>8938.6670416111137</v>
          </cell>
          <cell r="FR261">
            <v>8979.7402978622213</v>
          </cell>
          <cell r="FS261">
            <v>9019.1584120909174</v>
          </cell>
          <cell r="FT261">
            <v>9056.9729320318565</v>
          </cell>
          <cell r="FU261">
            <v>9093.2351574548793</v>
          </cell>
          <cell r="FV261">
            <v>9127.9959987703078</v>
          </cell>
          <cell r="FW261">
            <v>9161.3058500400111</v>
          </cell>
          <cell r="FX261">
            <v>9193.2144757158221</v>
          </cell>
          <cell r="FY261">
            <v>9223.7709103922734</v>
          </cell>
          <cell r="FZ261">
            <v>9253.0233708380019</v>
          </cell>
          <cell r="GA261">
            <v>9281.0191795581231</v>
          </cell>
          <cell r="GB261">
            <v>9307.8046991369683</v>
          </cell>
          <cell r="GC261">
            <v>9333.4252766154841</v>
          </cell>
          <cell r="GD261">
            <v>9357.9251971693502</v>
          </cell>
          <cell r="GE261">
            <v>9381.3476463709576</v>
          </cell>
          <cell r="GF261">
            <v>9403.7346803402179</v>
          </cell>
          <cell r="GG261">
            <v>9425.1272031144545</v>
          </cell>
          <cell r="GH261">
            <v>9445.5649505958991</v>
          </cell>
          <cell r="GI261">
            <v>9465.0864804653993</v>
          </cell>
          <cell r="GJ261">
            <v>9483.7291674827393</v>
          </cell>
          <cell r="GK261">
            <v>9501.52920362642</v>
          </cell>
          <cell r="GL261">
            <v>9518.5216025586651</v>
          </cell>
          <cell r="GM261">
            <v>9534.7402079343865</v>
          </cell>
          <cell r="GN261">
            <v>9550.2177051052367</v>
          </cell>
          <cell r="GO261">
            <v>9564.9856358019879</v>
          </cell>
          <cell r="GP261">
            <v>9579.0744154092663</v>
          </cell>
          <cell r="GQ261">
            <v>9592.5133524768335</v>
          </cell>
          <cell r="GR261">
            <v>9605.3306701402853</v>
          </cell>
          <cell r="GS261">
            <v>9617.5535291515698</v>
          </cell>
          <cell r="GT261">
            <v>9629.2080522458145</v>
          </cell>
        </row>
        <row r="262">
          <cell r="A262" t="str">
            <v>B2 670</v>
          </cell>
          <cell r="B262">
            <v>0</v>
          </cell>
          <cell r="C262">
            <v>9.3642442731610469</v>
          </cell>
          <cell r="D262">
            <v>9.8867812306488982</v>
          </cell>
          <cell r="E262">
            <v>10.438476427069418</v>
          </cell>
          <cell r="F262">
            <v>11.02095692991605</v>
          </cell>
          <cell r="G262">
            <v>11.635940599155491</v>
          </cell>
          <cell r="H262">
            <v>12.285241153565275</v>
          </cell>
          <cell r="I262">
            <v>12.97077351977955</v>
          </cell>
          <cell r="J262">
            <v>13.694559479818556</v>
          </cell>
          <cell r="K262">
            <v>14.458733633757541</v>
          </cell>
          <cell r="L262">
            <v>15.265549695120344</v>
          </cell>
          <cell r="M262">
            <v>16.117387137564069</v>
          </cell>
          <cell r="N262">
            <v>17.016758212457404</v>
          </cell>
          <cell r="O262">
            <v>17.96631535804886</v>
          </cell>
          <cell r="P262">
            <v>18.968859022076227</v>
          </cell>
          <cell r="Q262">
            <v>20.027345920887747</v>
          </cell>
          <cell r="R262">
            <v>21.144897759432951</v>
          </cell>
          <cell r="S262">
            <v>22.324810437840263</v>
          </cell>
          <cell r="T262">
            <v>23.570563771733617</v>
          </cell>
          <cell r="U262">
            <v>24.885831754955241</v>
          </cell>
          <cell r="V262">
            <v>26.274493394961702</v>
          </cell>
          <cell r="W262">
            <v>27.740644152849121</v>
          </cell>
          <cell r="X262">
            <v>29.288608021746555</v>
          </cell>
          <cell r="Y262">
            <v>30.92295027919938</v>
          </cell>
          <cell r="Z262">
            <v>32.648490951152233</v>
          </cell>
          <cell r="AA262">
            <v>34.470319027239569</v>
          </cell>
          <cell r="AB262">
            <v>36.393807469307859</v>
          </cell>
          <cell r="AC262">
            <v>38.424629057432803</v>
          </cell>
          <cell r="AD262">
            <v>40.568773120164792</v>
          </cell>
          <cell r="AE262">
            <v>42.832563198343735</v>
          </cell>
          <cell r="AF262">
            <v>45.22267569457761</v>
          </cell>
          <cell r="AG262">
            <v>47.746159563386136</v>
          </cell>
          <cell r="AH262">
            <v>50.410457100079874</v>
          </cell>
          <cell r="AI262">
            <v>53.223425889685764</v>
          </cell>
          <cell r="AJ262">
            <v>56.193361980651126</v>
          </cell>
          <cell r="AK262">
            <v>59.32902435167032</v>
          </cell>
          <cell r="AL262">
            <v>62.639660743792064</v>
          </cell>
          <cell r="AM262">
            <v>66.135034933991761</v>
          </cell>
          <cell r="AN262">
            <v>69.825455530644504</v>
          </cell>
          <cell r="AO262">
            <v>73.721806375822737</v>
          </cell>
          <cell r="AP262">
            <v>77.835578644081522</v>
          </cell>
          <cell r="AQ262">
            <v>82.178904732397612</v>
          </cell>
          <cell r="AR262">
            <v>86.764594041210955</v>
          </cell>
          <cell r="AS262">
            <v>91.606170752094741</v>
          </cell>
          <cell r="AT262">
            <v>96.717913713468164</v>
          </cell>
          <cell r="AU262">
            <v>102.11489855198393</v>
          </cell>
          <cell r="AV262">
            <v>107.8130421337855</v>
          </cell>
          <cell r="AW262">
            <v>113.82914950675989</v>
          </cell>
          <cell r="AX262">
            <v>120.18096346222967</v>
          </cell>
          <cell r="AY262">
            <v>126.88721686225055</v>
          </cell>
          <cell r="AZ262">
            <v>133.96768788684076</v>
          </cell>
          <cell r="BA262">
            <v>141.44325836407714</v>
          </cell>
          <cell r="BB262">
            <v>149.33597535508574</v>
          </cell>
          <cell r="BC262">
            <v>157.66911617555544</v>
          </cell>
          <cell r="BD262">
            <v>166.46725704553535</v>
          </cell>
          <cell r="BE262">
            <v>175.7563455699806</v>
          </cell>
          <cell r="BF262">
            <v>185.56377726380583</v>
          </cell>
          <cell r="BG262">
            <v>195.91847634713625</v>
          </cell>
          <cell r="BH262">
            <v>206.8509810490379</v>
          </cell>
          <cell r="BI262">
            <v>218.39353367130684</v>
          </cell>
          <cell r="BJ262">
            <v>230.58017567793439</v>
          </cell>
          <cell r="BK262">
            <v>243.44684809068752</v>
          </cell>
          <cell r="BL262">
            <v>257.03149748689282</v>
          </cell>
          <cell r="BM262">
            <v>271.37418791203379</v>
          </cell>
          <cell r="BN262">
            <v>286.51721903721648</v>
          </cell>
          <cell r="BO262">
            <v>302.50525090997422</v>
          </cell>
          <cell r="BP262">
            <v>329.37975876530237</v>
          </cell>
          <cell r="BQ262">
            <v>284.36220188180999</v>
          </cell>
          <cell r="BR262">
            <v>339.84062999086854</v>
          </cell>
          <cell r="BS262">
            <v>370.62544147165022</v>
          </cell>
          <cell r="BT262">
            <v>405.83951211927263</v>
          </cell>
          <cell r="BU262">
            <v>441.83438274321583</v>
          </cell>
          <cell r="BV262">
            <v>464.44862346583324</v>
          </cell>
          <cell r="BW262">
            <v>500.28629669356019</v>
          </cell>
          <cell r="BX262">
            <v>528.69561211787504</v>
          </cell>
          <cell r="BY262">
            <v>562.83639534407257</v>
          </cell>
          <cell r="BZ262">
            <v>600.03230752621914</v>
          </cell>
          <cell r="CA262">
            <v>641.39837029982323</v>
          </cell>
          <cell r="CB262">
            <v>689.05168483593491</v>
          </cell>
          <cell r="CC262">
            <v>743.93847025542425</v>
          </cell>
          <cell r="CD262">
            <v>732.75300752410635</v>
          </cell>
          <cell r="CE262">
            <v>745.30078315926107</v>
          </cell>
          <cell r="CF262">
            <v>770.1331242598435</v>
          </cell>
          <cell r="CG262">
            <v>812.70781378744448</v>
          </cell>
          <cell r="CH262">
            <v>875.93270804906638</v>
          </cell>
          <cell r="CI262">
            <v>937.26507548586642</v>
          </cell>
          <cell r="CJ262">
            <v>999.84342717988875</v>
          </cell>
          <cell r="CK262">
            <v>1065.698876615593</v>
          </cell>
          <cell r="CL262">
            <v>1147.6678961482371</v>
          </cell>
          <cell r="CM262">
            <v>1216.5993397431969</v>
          </cell>
          <cell r="CN262">
            <v>1257.2824766885115</v>
          </cell>
          <cell r="CO262">
            <v>1327.1172920606441</v>
          </cell>
          <cell r="CP262">
            <v>1397.3212686471124</v>
          </cell>
          <cell r="CQ262">
            <v>1491.0263649513422</v>
          </cell>
          <cell r="CR262">
            <v>1579.1408211105079</v>
          </cell>
          <cell r="CS262">
            <v>1697.9723339867458</v>
          </cell>
          <cell r="CT262">
            <v>1798.1137417169987</v>
          </cell>
          <cell r="CU262">
            <v>1836.6789544988312</v>
          </cell>
          <cell r="CV262">
            <v>1793.1323082994693</v>
          </cell>
          <cell r="CW262">
            <v>1857.6067258920905</v>
          </cell>
          <cell r="CX262">
            <v>1944.2051506005075</v>
          </cell>
          <cell r="CY262">
            <v>2007.899201810661</v>
          </cell>
          <cell r="CZ262">
            <v>2106.1739966371974</v>
          </cell>
          <cell r="DA262">
            <v>2309.5429702592328</v>
          </cell>
          <cell r="DB262">
            <v>2579.3188748191033</v>
          </cell>
          <cell r="DC262">
            <v>2755.9917932489689</v>
          </cell>
          <cell r="DD262">
            <v>2956.8661482817311</v>
          </cell>
          <cell r="DE262">
            <v>3145.1681827536813</v>
          </cell>
          <cell r="DF262">
            <v>3102.5469754504297</v>
          </cell>
          <cell r="DG262">
            <v>3205.1549395135644</v>
          </cell>
          <cell r="DH262">
            <v>3309.4198063555118</v>
          </cell>
          <cell r="DI262">
            <v>3415.2563625847697</v>
          </cell>
          <cell r="DJ262">
            <v>3522.5730536527412</v>
          </cell>
          <cell r="DK262">
            <v>3631.2722160741509</v>
          </cell>
          <cell r="DL262">
            <v>3741.250360344754</v>
          </cell>
          <cell r="DM262">
            <v>3852.3985037119915</v>
          </cell>
          <cell r="DN262">
            <v>3964.6025512607566</v>
          </cell>
          <cell r="DO262">
            <v>4077.743723077675</v>
          </cell>
          <cell r="DP262">
            <v>4191.699024568009</v>
          </cell>
          <cell r="DQ262">
            <v>4306.3417563345693</v>
          </cell>
          <cell r="DR262">
            <v>4421.5420594031029</v>
          </cell>
          <cell r="DS262">
            <v>4537.1674910082538</v>
          </cell>
          <cell r="DT262">
            <v>4653.0836256521634</v>
          </cell>
          <cell r="DU262">
            <v>4769.1546757266924</v>
          </cell>
          <cell r="DV262">
            <v>4885.244125660538</v>
          </cell>
          <cell r="DW262">
            <v>5001.2153733228042</v>
          </cell>
          <cell r="DX262">
            <v>5116.9323722907175</v>
          </cell>
          <cell r="DY262">
            <v>5232.2602685744032</v>
          </cell>
          <cell r="DZ262">
            <v>5347.0660254863205</v>
          </cell>
          <cell r="EA262">
            <v>5461.2190305446593</v>
          </cell>
          <cell r="EB262">
            <v>5574.5916786035132</v>
          </cell>
          <cell r="EC262">
            <v>5687.0599258000657</v>
          </cell>
          <cell r="ED262">
            <v>5798.5038093904532</v>
          </cell>
          <cell r="EE262">
            <v>5908.8079290992218</v>
          </cell>
          <cell r="EF262">
            <v>6017.8618862189542</v>
          </cell>
          <cell r="EG262">
            <v>6125.5606773521522</v>
          </cell>
          <cell r="EH262">
            <v>6231.8050403716043</v>
          </cell>
          <cell r="EI262">
            <v>6336.5017508731898</v>
          </cell>
          <cell r="EJ262">
            <v>6439.5638680913498</v>
          </cell>
          <cell r="EK262">
            <v>6540.9109299284128</v>
          </cell>
          <cell r="EL262">
            <v>6640.4690974016503</v>
          </cell>
          <cell r="EM262">
            <v>6738.1712494248613</v>
          </cell>
          <cell r="EN262">
            <v>6833.9570294049654</v>
          </cell>
          <cell r="EO262">
            <v>6927.7728456403584</v>
          </cell>
          <cell r="EP262">
            <v>7019.5718279509774</v>
          </cell>
          <cell r="EQ262">
            <v>7109.313743346037</v>
          </cell>
          <cell r="ER262">
            <v>7196.9648738421547</v>
          </cell>
          <cell r="ES262">
            <v>7282.4978597818099</v>
          </cell>
          <cell r="ET262">
            <v>7365.8915121710452</v>
          </cell>
          <cell r="EU262">
            <v>7447.1305976587582</v>
          </cell>
          <cell r="EV262">
            <v>7526.2055998218457</v>
          </cell>
          <cell r="EW262">
            <v>7603.1124604056267</v>
          </cell>
          <cell r="EX262">
            <v>7677.852304103194</v>
          </cell>
          <cell r="EY262">
            <v>7750.4311503466843</v>
          </cell>
          <cell r="EZ262">
            <v>7820.8596154343641</v>
          </cell>
          <cell r="FA262">
            <v>7889.1526081364773</v>
          </cell>
          <cell r="FB262">
            <v>7955.3290217165068</v>
          </cell>
          <cell r="FC262">
            <v>8019.4114250788871</v>
          </cell>
          <cell r="FD262">
            <v>8081.42575551545</v>
          </cell>
          <cell r="FE262">
            <v>8141.4010152761284</v>
          </cell>
          <cell r="FF262">
            <v>8199.3689739397469</v>
          </cell>
          <cell r="FG262">
            <v>8255.363878312437</v>
          </cell>
          <cell r="FH262">
            <v>8309.4221713380139</v>
          </cell>
          <cell r="FI262">
            <v>8361.5822212697349</v>
          </cell>
          <cell r="FJ262">
            <v>8411.8840621288691</v>
          </cell>
          <cell r="FK262">
            <v>8460.3691462644474</v>
          </cell>
          <cell r="FL262">
            <v>8507.0801096319065</v>
          </cell>
          <cell r="FM262">
            <v>8552.0605502272501</v>
          </cell>
          <cell r="FN262">
            <v>8595.3548199484158</v>
          </cell>
          <cell r="FO262">
            <v>8637.0078300069545</v>
          </cell>
          <cell r="FP262">
            <v>8677.0648698809455</v>
          </cell>
          <cell r="FQ262">
            <v>8715.5714396839212</v>
          </cell>
          <cell r="FR262">
            <v>8752.5730957238484</v>
          </cell>
          <cell r="FS262">
            <v>8788.1153089403033</v>
          </cell>
          <cell r="FT262">
            <v>8822.2433358359467</v>
          </cell>
          <cell r="FU262">
            <v>8855.0021014592712</v>
          </cell>
          <cell r="FV262">
            <v>8886.436093948485</v>
          </cell>
          <cell r="FW262">
            <v>8916.5892701101493</v>
          </cell>
          <cell r="FX262">
            <v>8945.5049714796605</v>
          </cell>
          <cell r="FY262">
            <v>8973.22585029316</v>
          </cell>
          <cell r="FZ262">
            <v>8999.7938047904936</v>
          </cell>
          <cell r="GA262">
            <v>9025.2499232658283</v>
          </cell>
          <cell r="GB262">
            <v>9049.6344362853688</v>
          </cell>
          <cell r="GC262">
            <v>9072.9866764994149</v>
          </cell>
          <cell r="GD262">
            <v>9095.3450454881313</v>
          </cell>
          <cell r="GE262">
            <v>9116.7469870958976</v>
          </cell>
          <cell r="GF262">
            <v>9137.2289667275127</v>
          </cell>
          <cell r="GG262">
            <v>9156.8264561000742</v>
          </cell>
          <cell r="GH262">
            <v>9175.5739229666851</v>
          </cell>
          <cell r="GI262">
            <v>9193.5048253515488</v>
          </cell>
          <cell r="GJ262">
            <v>9210.6516098602897</v>
          </cell>
          <cell r="GK262">
            <v>9227.0457136540772</v>
          </cell>
          <cell r="GL262">
            <v>9242.7175697008915</v>
          </cell>
          <cell r="GM262">
            <v>9257.6966149419022</v>
          </cell>
          <cell r="GN262">
            <v>9272.0113010353634</v>
          </cell>
          <cell r="GO262">
            <v>9285.6891073639836</v>
          </cell>
          <cell r="GP262">
            <v>9298.7565560149924</v>
          </cell>
          <cell r="GQ262">
            <v>9311.2392284642137</v>
          </cell>
          <cell r="GR262">
            <v>9323.161783716896</v>
          </cell>
          <cell r="GS262">
            <v>9334.5479776783905</v>
          </cell>
          <cell r="GT262">
            <v>9345.420683547185</v>
          </cell>
        </row>
        <row r="263">
          <cell r="A263" t="str">
            <v>B1 480</v>
          </cell>
          <cell r="B263">
            <v>0</v>
          </cell>
          <cell r="C263">
            <v>9.3642442731610469</v>
          </cell>
          <cell r="D263">
            <v>9.8867812306488982</v>
          </cell>
          <cell r="E263">
            <v>10.438476427069418</v>
          </cell>
          <cell r="F263">
            <v>11.02095692991605</v>
          </cell>
          <cell r="G263">
            <v>11.635940599155491</v>
          </cell>
          <cell r="H263">
            <v>12.285241153565275</v>
          </cell>
          <cell r="I263">
            <v>12.97077351977955</v>
          </cell>
          <cell r="J263">
            <v>13.694559479818556</v>
          </cell>
          <cell r="K263">
            <v>14.458733633757541</v>
          </cell>
          <cell r="L263">
            <v>15.265549695120344</v>
          </cell>
          <cell r="M263">
            <v>16.117387137564069</v>
          </cell>
          <cell r="N263">
            <v>17.016758212457404</v>
          </cell>
          <cell r="O263">
            <v>17.96631535804886</v>
          </cell>
          <cell r="P263">
            <v>18.968859022076227</v>
          </cell>
          <cell r="Q263">
            <v>20.027345920887747</v>
          </cell>
          <cell r="R263">
            <v>21.144897759432951</v>
          </cell>
          <cell r="S263">
            <v>22.324810437840263</v>
          </cell>
          <cell r="T263">
            <v>23.570563771733617</v>
          </cell>
          <cell r="U263">
            <v>24.885831754955241</v>
          </cell>
          <cell r="V263">
            <v>26.274493394961702</v>
          </cell>
          <cell r="W263">
            <v>27.740644152849121</v>
          </cell>
          <cell r="X263">
            <v>29.288608021746555</v>
          </cell>
          <cell r="Y263">
            <v>30.92295027919938</v>
          </cell>
          <cell r="Z263">
            <v>32.648490951152233</v>
          </cell>
          <cell r="AA263">
            <v>34.470319027239569</v>
          </cell>
          <cell r="AB263">
            <v>36.393807469307859</v>
          </cell>
          <cell r="AC263">
            <v>38.424629057432803</v>
          </cell>
          <cell r="AD263">
            <v>40.568773120164792</v>
          </cell>
          <cell r="AE263">
            <v>42.832563198343735</v>
          </cell>
          <cell r="AF263">
            <v>45.22267569457761</v>
          </cell>
          <cell r="AG263">
            <v>47.746159563386136</v>
          </cell>
          <cell r="AH263">
            <v>50.410457100079874</v>
          </cell>
          <cell r="AI263">
            <v>53.223425889685764</v>
          </cell>
          <cell r="AJ263">
            <v>56.193361980651126</v>
          </cell>
          <cell r="AK263">
            <v>59.32902435167032</v>
          </cell>
          <cell r="AL263">
            <v>62.639660743792064</v>
          </cell>
          <cell r="AM263">
            <v>66.135034933991761</v>
          </cell>
          <cell r="AN263">
            <v>69.825455530644504</v>
          </cell>
          <cell r="AO263">
            <v>73.721806375822737</v>
          </cell>
          <cell r="AP263">
            <v>77.835578644081522</v>
          </cell>
          <cell r="AQ263">
            <v>82.178904732397612</v>
          </cell>
          <cell r="AR263">
            <v>86.764594041210955</v>
          </cell>
          <cell r="AS263">
            <v>91.606170752094741</v>
          </cell>
          <cell r="AT263">
            <v>96.717913713468164</v>
          </cell>
          <cell r="AU263">
            <v>102.11489855198393</v>
          </cell>
          <cell r="AV263">
            <v>107.8130421337855</v>
          </cell>
          <cell r="AW263">
            <v>113.82914950675989</v>
          </cell>
          <cell r="AX263">
            <v>120.18096346222967</v>
          </cell>
          <cell r="AY263">
            <v>126.88721686225055</v>
          </cell>
          <cell r="AZ263">
            <v>133.96768788684076</v>
          </cell>
          <cell r="BA263">
            <v>141.44325836407714</v>
          </cell>
          <cell r="BB263">
            <v>149.33597535508574</v>
          </cell>
          <cell r="BC263">
            <v>157.66911617555544</v>
          </cell>
          <cell r="BD263">
            <v>166.46725704553535</v>
          </cell>
          <cell r="BE263">
            <v>175.7563455699806</v>
          </cell>
          <cell r="BF263">
            <v>185.56377726380583</v>
          </cell>
          <cell r="BG263">
            <v>195.91847634713625</v>
          </cell>
          <cell r="BH263">
            <v>206.8509810490379</v>
          </cell>
          <cell r="BI263">
            <v>218.39353367130684</v>
          </cell>
          <cell r="BJ263">
            <v>230.58017567793439</v>
          </cell>
          <cell r="BK263">
            <v>243.44684809068752</v>
          </cell>
          <cell r="BL263">
            <v>257.03149748689282</v>
          </cell>
          <cell r="BM263">
            <v>271.37418791203379</v>
          </cell>
          <cell r="BN263">
            <v>286.51721903721648</v>
          </cell>
          <cell r="BO263">
            <v>302.50525090997422</v>
          </cell>
          <cell r="BP263">
            <v>329.37975876530237</v>
          </cell>
          <cell r="BQ263">
            <v>284.36220188180999</v>
          </cell>
          <cell r="BR263">
            <v>339.84062999086854</v>
          </cell>
          <cell r="BS263">
            <v>370.62544147165022</v>
          </cell>
          <cell r="BT263">
            <v>405.83951211927263</v>
          </cell>
          <cell r="BU263">
            <v>441.83438274321583</v>
          </cell>
          <cell r="BV263">
            <v>464.44862346583324</v>
          </cell>
          <cell r="BW263">
            <v>500.28629669356019</v>
          </cell>
          <cell r="BX263">
            <v>528.69561211787504</v>
          </cell>
          <cell r="BY263">
            <v>562.83639534407257</v>
          </cell>
          <cell r="BZ263">
            <v>600.03230752621914</v>
          </cell>
          <cell r="CA263">
            <v>641.39837029982323</v>
          </cell>
          <cell r="CB263">
            <v>689.05168483593491</v>
          </cell>
          <cell r="CC263">
            <v>743.93847025542425</v>
          </cell>
          <cell r="CD263">
            <v>732.75300752410635</v>
          </cell>
          <cell r="CE263">
            <v>745.30078315926107</v>
          </cell>
          <cell r="CF263">
            <v>770.1331242598435</v>
          </cell>
          <cell r="CG263">
            <v>812.70781378744448</v>
          </cell>
          <cell r="CH263">
            <v>875.93270804906638</v>
          </cell>
          <cell r="CI263">
            <v>937.26507548586642</v>
          </cell>
          <cell r="CJ263">
            <v>999.84342717988875</v>
          </cell>
          <cell r="CK263">
            <v>1065.698876615593</v>
          </cell>
          <cell r="CL263">
            <v>1147.6678961482371</v>
          </cell>
          <cell r="CM263">
            <v>1216.5993397431969</v>
          </cell>
          <cell r="CN263">
            <v>1257.2824766885115</v>
          </cell>
          <cell r="CO263">
            <v>1327.1172920606441</v>
          </cell>
          <cell r="CP263">
            <v>1397.3212686471124</v>
          </cell>
          <cell r="CQ263">
            <v>1491.0263649513422</v>
          </cell>
          <cell r="CR263">
            <v>1579.1408211105079</v>
          </cell>
          <cell r="CS263">
            <v>1697.9723339867458</v>
          </cell>
          <cell r="CT263">
            <v>1798.1137417169987</v>
          </cell>
          <cell r="CU263">
            <v>1836.6789544988312</v>
          </cell>
          <cell r="CV263">
            <v>1793.1323082994693</v>
          </cell>
          <cell r="CW263">
            <v>1857.6067258920905</v>
          </cell>
          <cell r="CX263">
            <v>1944.2051506005075</v>
          </cell>
          <cell r="CY263">
            <v>2007.899201810661</v>
          </cell>
          <cell r="CZ263">
            <v>2106.1739966371974</v>
          </cell>
          <cell r="DA263">
            <v>2309.5429702592328</v>
          </cell>
          <cell r="DB263">
            <v>2579.3188748191033</v>
          </cell>
          <cell r="DC263">
            <v>2755.9917932489689</v>
          </cell>
          <cell r="DD263">
            <v>2956.8661482817311</v>
          </cell>
          <cell r="DE263">
            <v>3145.1681827536813</v>
          </cell>
          <cell r="DF263">
            <v>2754.3577703962014</v>
          </cell>
          <cell r="DG263">
            <v>2837.320404954251</v>
          </cell>
          <cell r="DH263">
            <v>2921.7988930046467</v>
          </cell>
          <cell r="DI263">
            <v>3007.7625590763137</v>
          </cell>
          <cell r="DJ263">
            <v>3095.1771122476248</v>
          </cell>
          <cell r="DK263">
            <v>3184.0046270552193</v>
          </cell>
          <cell r="DL263">
            <v>3274.2035410729491</v>
          </cell>
          <cell r="DM263">
            <v>3365.7286699609044</v>
          </cell>
          <cell r="DN263">
            <v>3458.5312406678049</v>
          </cell>
          <cell r="DO263">
            <v>3552.5589433386012</v>
          </cell>
          <cell r="DP263">
            <v>3647.7560023338719</v>
          </cell>
          <cell r="DQ263">
            <v>3744.0632666099455</v>
          </cell>
          <cell r="DR263">
            <v>3841.4183195400838</v>
          </cell>
          <cell r="DS263">
            <v>3939.7556080797126</v>
          </cell>
          <cell r="DT263">
            <v>4039.0065909945179</v>
          </cell>
          <cell r="DU263">
            <v>4139.0999056819219</v>
          </cell>
          <cell r="DV263">
            <v>4239.9615529265229</v>
          </cell>
          <cell r="DW263">
            <v>4341.5150987413572</v>
          </cell>
          <cell r="DX263">
            <v>4443.6818922623424</v>
          </cell>
          <cell r="DY263">
            <v>4546.381298485695</v>
          </cell>
          <cell r="DZ263">
            <v>4649.5309444707018</v>
          </cell>
          <cell r="EA263">
            <v>4753.0469774755402</v>
          </cell>
          <cell r="EB263">
            <v>4856.8443333547093</v>
          </cell>
          <cell r="EC263">
            <v>4960.8370134254119</v>
          </cell>
          <cell r="ED263">
            <v>5064.9383679092434</v>
          </cell>
          <cell r="EE263">
            <v>5169.0613839763173</v>
          </cell>
          <cell r="EF263">
            <v>5273.1189763633802</v>
          </cell>
          <cell r="EG263">
            <v>5377.0242785061073</v>
          </cell>
          <cell r="EH263">
            <v>5480.6909321195517</v>
          </cell>
          <cell r="EI263">
            <v>5584.0333731796063</v>
          </cell>
          <cell r="EJ263">
            <v>5686.9671123019525</v>
          </cell>
          <cell r="EK263">
            <v>5789.4090075826152</v>
          </cell>
          <cell r="EL263">
            <v>5891.2775280545793</v>
          </cell>
          <cell r="EM263">
            <v>5992.4930060263714</v>
          </cell>
          <cell r="EN263">
            <v>6092.9778766989966</v>
          </cell>
          <cell r="EO263">
            <v>6192.6569036048859</v>
          </cell>
          <cell r="EP263">
            <v>6291.4573885739701</v>
          </cell>
          <cell r="EQ263">
            <v>6389.3093651048403</v>
          </cell>
          <cell r="ER263">
            <v>6486.1457742003895</v>
          </cell>
          <cell r="ES263">
            <v>6581.9026219143279</v>
          </cell>
          <cell r="ET263">
            <v>6676.5191180446263</v>
          </cell>
          <cell r="EU263">
            <v>6769.9377955994469</v>
          </cell>
          <cell r="EV263">
            <v>6862.1046108475912</v>
          </cell>
          <cell r="EW263">
            <v>6952.9690239466263</v>
          </cell>
          <cell r="EX263">
            <v>7042.4840603149423</v>
          </cell>
          <cell r="EY263">
            <v>7130.6063530774363</v>
          </cell>
          <cell r="EZ263">
            <v>7217.2961670660197</v>
          </cell>
          <cell r="FA263">
            <v>7302.5174049946809</v>
          </cell>
          <cell r="FB263">
            <v>7386.2375965529209</v>
          </cell>
          <cell r="FC263">
            <v>7468.427871270319</v>
          </cell>
          <cell r="FD263">
            <v>7549.0629160982407</v>
          </cell>
          <cell r="FE263">
            <v>7628.120918731961</v>
          </cell>
          <cell r="FF263">
            <v>7705.5834977578661</v>
          </cell>
          <cell r="FG263">
            <v>7781.4356207561714</v>
          </cell>
          <cell r="FH263">
            <v>7855.6655115203184</v>
          </cell>
          <cell r="FI263">
            <v>7928.2645475705594</v>
          </cell>
          <cell r="FJ263">
            <v>7999.227149142198</v>
          </cell>
          <cell r="FK263">
            <v>8068.5506608194682</v>
          </cell>
          <cell r="FL263">
            <v>8136.2352269652583</v>
          </cell>
          <cell r="FM263">
            <v>8202.2836620661201</v>
          </cell>
          <cell r="FN263">
            <v>8266.7013170723112</v>
          </cell>
          <cell r="FO263">
            <v>8329.4959427654921</v>
          </cell>
          <cell r="FP263">
            <v>8390.6775511331616</v>
          </cell>
          <cell r="FQ263">
            <v>8450.2582756703887</v>
          </cell>
          <cell r="FR263">
            <v>8508.2522314669786</v>
          </cell>
          <cell r="FS263">
            <v>8564.6753758728992</v>
          </cell>
          <cell r="FT263">
            <v>8619.5453704679021</v>
          </cell>
          <cell r="FU263">
            <v>8672.8814449934453</v>
          </cell>
          <cell r="FV263">
            <v>8724.704263837315</v>
          </cell>
          <cell r="FW263">
            <v>8775.035795594511</v>
          </cell>
          <cell r="FX263">
            <v>8823.8991861624982</v>
          </cell>
          <cell r="FY263">
            <v>8871.3186357656996</v>
          </cell>
          <cell r="FZ263">
            <v>8917.3192802432732</v>
          </cell>
          <cell r="GA263">
            <v>8961.9270768764527</v>
          </cell>
          <cell r="GB263">
            <v>9005.1686949771283</v>
          </cell>
          <cell r="GC263">
            <v>9047.0714114082566</v>
          </cell>
          <cell r="GD263">
            <v>9087.6630111592876</v>
          </cell>
          <cell r="GE263">
            <v>9126.9716930559753</v>
          </cell>
          <cell r="GF263">
            <v>9165.0259806440536</v>
          </cell>
          <cell r="GG263">
            <v>9201.8546382500172</v>
          </cell>
          <cell r="GH263">
            <v>9237.4865921897108</v>
          </cell>
          <cell r="GI263">
            <v>9271.950857066442</v>
          </cell>
          <cell r="GJ263">
            <v>9305.2764670749748</v>
          </cell>
          <cell r="GK263">
            <v>9337.4924122053817</v>
          </cell>
          <cell r="GL263">
            <v>9368.627579221933</v>
          </cell>
          <cell r="GM263">
            <v>9398.7106972758702</v>
          </cell>
          <cell r="GN263">
            <v>9427.7702879977696</v>
          </cell>
          <cell r="GO263">
            <v>9455.8346199043026</v>
          </cell>
          <cell r="GP263">
            <v>9482.9316669457912</v>
          </cell>
          <cell r="GQ263">
            <v>9509.0890710147141</v>
          </cell>
          <cell r="GR263">
            <v>9534.3341082308998</v>
          </cell>
          <cell r="GS263">
            <v>9558.6936588166245</v>
          </cell>
          <cell r="GT263">
            <v>9582.19418037377</v>
          </cell>
        </row>
        <row r="264">
          <cell r="A264" t="str">
            <v>B2 480</v>
          </cell>
          <cell r="B264">
            <v>0</v>
          </cell>
          <cell r="C264">
            <v>9.3642442731610469</v>
          </cell>
          <cell r="D264">
            <v>9.8867812306488982</v>
          </cell>
          <cell r="E264">
            <v>10.438476427069418</v>
          </cell>
          <cell r="F264">
            <v>11.02095692991605</v>
          </cell>
          <cell r="G264">
            <v>11.635940599155491</v>
          </cell>
          <cell r="H264">
            <v>12.285241153565275</v>
          </cell>
          <cell r="I264">
            <v>12.97077351977955</v>
          </cell>
          <cell r="J264">
            <v>13.694559479818556</v>
          </cell>
          <cell r="K264">
            <v>14.458733633757541</v>
          </cell>
          <cell r="L264">
            <v>15.265549695120344</v>
          </cell>
          <cell r="M264">
            <v>16.117387137564069</v>
          </cell>
          <cell r="N264">
            <v>17.016758212457404</v>
          </cell>
          <cell r="O264">
            <v>17.96631535804886</v>
          </cell>
          <cell r="P264">
            <v>18.968859022076227</v>
          </cell>
          <cell r="Q264">
            <v>20.027345920887747</v>
          </cell>
          <cell r="R264">
            <v>21.144897759432951</v>
          </cell>
          <cell r="S264">
            <v>22.324810437840263</v>
          </cell>
          <cell r="T264">
            <v>23.570563771733617</v>
          </cell>
          <cell r="U264">
            <v>24.885831754955241</v>
          </cell>
          <cell r="V264">
            <v>26.274493394961702</v>
          </cell>
          <cell r="W264">
            <v>27.740644152849121</v>
          </cell>
          <cell r="X264">
            <v>29.288608021746555</v>
          </cell>
          <cell r="Y264">
            <v>30.92295027919938</v>
          </cell>
          <cell r="Z264">
            <v>32.648490951152233</v>
          </cell>
          <cell r="AA264">
            <v>34.470319027239569</v>
          </cell>
          <cell r="AB264">
            <v>36.393807469307859</v>
          </cell>
          <cell r="AC264">
            <v>38.424629057432803</v>
          </cell>
          <cell r="AD264">
            <v>40.568773120164792</v>
          </cell>
          <cell r="AE264">
            <v>42.832563198343735</v>
          </cell>
          <cell r="AF264">
            <v>45.22267569457761</v>
          </cell>
          <cell r="AG264">
            <v>47.746159563386136</v>
          </cell>
          <cell r="AH264">
            <v>50.410457100079874</v>
          </cell>
          <cell r="AI264">
            <v>53.223425889685764</v>
          </cell>
          <cell r="AJ264">
            <v>56.193361980651126</v>
          </cell>
          <cell r="AK264">
            <v>59.32902435167032</v>
          </cell>
          <cell r="AL264">
            <v>62.639660743792064</v>
          </cell>
          <cell r="AM264">
            <v>66.135034933991761</v>
          </cell>
          <cell r="AN264">
            <v>69.825455530644504</v>
          </cell>
          <cell r="AO264">
            <v>73.721806375822737</v>
          </cell>
          <cell r="AP264">
            <v>77.835578644081522</v>
          </cell>
          <cell r="AQ264">
            <v>82.178904732397612</v>
          </cell>
          <cell r="AR264">
            <v>86.764594041210955</v>
          </cell>
          <cell r="AS264">
            <v>91.606170752094741</v>
          </cell>
          <cell r="AT264">
            <v>96.717913713468164</v>
          </cell>
          <cell r="AU264">
            <v>102.11489855198393</v>
          </cell>
          <cell r="AV264">
            <v>107.8130421337855</v>
          </cell>
          <cell r="AW264">
            <v>113.82914950675989</v>
          </cell>
          <cell r="AX264">
            <v>120.18096346222967</v>
          </cell>
          <cell r="AY264">
            <v>126.88721686225055</v>
          </cell>
          <cell r="AZ264">
            <v>133.96768788684076</v>
          </cell>
          <cell r="BA264">
            <v>141.44325836407714</v>
          </cell>
          <cell r="BB264">
            <v>149.33597535508574</v>
          </cell>
          <cell r="BC264">
            <v>157.66911617555544</v>
          </cell>
          <cell r="BD264">
            <v>166.46725704553535</v>
          </cell>
          <cell r="BE264">
            <v>175.7563455699806</v>
          </cell>
          <cell r="BF264">
            <v>185.56377726380583</v>
          </cell>
          <cell r="BG264">
            <v>195.91847634713625</v>
          </cell>
          <cell r="BH264">
            <v>206.8509810490379</v>
          </cell>
          <cell r="BI264">
            <v>218.39353367130684</v>
          </cell>
          <cell r="BJ264">
            <v>230.58017567793439</v>
          </cell>
          <cell r="BK264">
            <v>243.44684809068752</v>
          </cell>
          <cell r="BL264">
            <v>257.03149748689282</v>
          </cell>
          <cell r="BM264">
            <v>271.37418791203379</v>
          </cell>
          <cell r="BN264">
            <v>286.51721903721648</v>
          </cell>
          <cell r="BO264">
            <v>302.50525090997422</v>
          </cell>
          <cell r="BP264">
            <v>329.37975876530237</v>
          </cell>
          <cell r="BQ264">
            <v>284.36220188180999</v>
          </cell>
          <cell r="BR264">
            <v>339.84062999086854</v>
          </cell>
          <cell r="BS264">
            <v>370.62544147165022</v>
          </cell>
          <cell r="BT264">
            <v>405.83951211927263</v>
          </cell>
          <cell r="BU264">
            <v>441.83438274321583</v>
          </cell>
          <cell r="BV264">
            <v>464.44862346583324</v>
          </cell>
          <cell r="BW264">
            <v>500.28629669356019</v>
          </cell>
          <cell r="BX264">
            <v>528.69561211787504</v>
          </cell>
          <cell r="BY264">
            <v>562.83639534407257</v>
          </cell>
          <cell r="BZ264">
            <v>600.03230752621914</v>
          </cell>
          <cell r="CA264">
            <v>641.39837029982323</v>
          </cell>
          <cell r="CB264">
            <v>689.05168483593491</v>
          </cell>
          <cell r="CC264">
            <v>743.93847025542425</v>
          </cell>
          <cell r="CD264">
            <v>732.75300752410635</v>
          </cell>
          <cell r="CE264">
            <v>745.30078315926107</v>
          </cell>
          <cell r="CF264">
            <v>770.1331242598435</v>
          </cell>
          <cell r="CG264">
            <v>812.70781378744448</v>
          </cell>
          <cell r="CH264">
            <v>875.93270804906638</v>
          </cell>
          <cell r="CI264">
            <v>937.26507548586642</v>
          </cell>
          <cell r="CJ264">
            <v>999.84342717988875</v>
          </cell>
          <cell r="CK264">
            <v>1065.698876615593</v>
          </cell>
          <cell r="CL264">
            <v>1147.6678961482371</v>
          </cell>
          <cell r="CM264">
            <v>1216.5993397431969</v>
          </cell>
          <cell r="CN264">
            <v>1257.2824766885115</v>
          </cell>
          <cell r="CO264">
            <v>1327.1172920606441</v>
          </cell>
          <cell r="CP264">
            <v>1397.3212686471124</v>
          </cell>
          <cell r="CQ264">
            <v>1491.0263649513422</v>
          </cell>
          <cell r="CR264">
            <v>1579.1408211105079</v>
          </cell>
          <cell r="CS264">
            <v>1697.9723339867458</v>
          </cell>
          <cell r="CT264">
            <v>1798.1137417169987</v>
          </cell>
          <cell r="CU264">
            <v>1836.6789544988312</v>
          </cell>
          <cell r="CV264">
            <v>1793.1323082994693</v>
          </cell>
          <cell r="CW264">
            <v>1857.6067258920905</v>
          </cell>
          <cell r="CX264">
            <v>1944.2051506005075</v>
          </cell>
          <cell r="CY264">
            <v>2007.899201810661</v>
          </cell>
          <cell r="CZ264">
            <v>2106.1739966371974</v>
          </cell>
          <cell r="DA264">
            <v>2309.5429702592328</v>
          </cell>
          <cell r="DB264">
            <v>2579.3188748191033</v>
          </cell>
          <cell r="DC264">
            <v>2755.9917932489689</v>
          </cell>
          <cell r="DD264">
            <v>2956.8661482817311</v>
          </cell>
          <cell r="DE264">
            <v>3145.1681827536813</v>
          </cell>
          <cell r="DF264">
            <v>2985.9125379693915</v>
          </cell>
          <cell r="DG264">
            <v>3067.5763344015518</v>
          </cell>
          <cell r="DH264">
            <v>3150.4097544042397</v>
          </cell>
          <cell r="DI264">
            <v>3234.3724373145233</v>
          </cell>
          <cell r="DJ264">
            <v>3319.4211383896577</v>
          </cell>
          <cell r="DK264">
            <v>3405.5097800748863</v>
          </cell>
          <cell r="DL264">
            <v>3492.5895178139176</v>
          </cell>
          <cell r="DM264">
            <v>3580.6088205005021</v>
          </cell>
          <cell r="DN264">
            <v>3669.5135655474387</v>
          </cell>
          <cell r="DO264">
            <v>3759.2471484221633</v>
          </cell>
          <cell r="DP264">
            <v>3849.7506063673982</v>
          </cell>
          <cell r="DQ264">
            <v>3940.9627558927782</v>
          </cell>
          <cell r="DR264">
            <v>4032.8203434908187</v>
          </cell>
          <cell r="DS264">
            <v>4125.258208899686</v>
          </cell>
          <cell r="DT264">
            <v>4218.2094601081935</v>
          </cell>
          <cell r="DU264">
            <v>4311.6056591768547</v>
          </cell>
          <cell r="DV264">
            <v>4405.3770178348241</v>
          </cell>
          <cell r="DW264">
            <v>4499.4526017077751</v>
          </cell>
          <cell r="DX264">
            <v>4593.7605419380116</v>
          </cell>
          <cell r="DY264">
            <v>4688.2282528768237</v>
          </cell>
          <cell r="DZ264">
            <v>4782.7826544617101</v>
          </cell>
          <cell r="EA264">
            <v>4877.3503978387571</v>
          </cell>
          <cell r="EB264">
            <v>4971.8580927539142</v>
          </cell>
          <cell r="EC264">
            <v>5066.2325352170292</v>
          </cell>
          <cell r="ED264">
            <v>5160.4009339393715</v>
          </cell>
          <cell r="EE264">
            <v>5254.2911340592491</v>
          </cell>
          <cell r="EF264">
            <v>5347.831836700836</v>
          </cell>
          <cell r="EG264">
            <v>5440.9528129580121</v>
          </cell>
          <cell r="EH264">
            <v>5533.5851109570758</v>
          </cell>
          <cell r="EI264">
            <v>5625.6612547285504</v>
          </cell>
          <cell r="EJ264">
            <v>5717.1154337077023</v>
          </cell>
          <cell r="EK264">
            <v>5807.8836817843385</v>
          </cell>
          <cell r="EL264">
            <v>5897.9040449333388</v>
          </cell>
          <cell r="EM264">
            <v>5987.1167365763749</v>
          </cell>
          <cell r="EN264">
            <v>6075.4642799505855</v>
          </cell>
          <cell r="EO264">
            <v>6162.891636889688</v>
          </cell>
          <cell r="EP264">
            <v>6249.3463225551632</v>
          </cell>
          <cell r="EQ264">
            <v>6334.7785057879355</v>
          </cell>
          <cell r="ER264">
            <v>6419.1410948825205</v>
          </cell>
          <cell r="ES264">
            <v>6502.389808714267</v>
          </cell>
          <cell r="ET264">
            <v>6584.4832332743854</v>
          </cell>
          <cell r="EU264">
            <v>6665.3828637856595</v>
          </cell>
          <cell r="EV264">
            <v>6745.0531326826558</v>
          </cell>
          <cell r="EW264">
            <v>6823.4614238429076</v>
          </cell>
          <cell r="EX264">
            <v>6900.5780735490325</v>
          </cell>
          <cell r="EY264">
            <v>6976.3763587453286</v>
          </cell>
          <cell r="EZ264">
            <v>7050.8324732256897</v>
          </cell>
          <cell r="FA264">
            <v>7123.9254924522975</v>
          </cell>
          <cell r="FB264">
            <v>7195.637327756398</v>
          </cell>
          <cell r="FC264">
            <v>7265.952670713672</v>
          </cell>
          <cell r="FD264">
            <v>7334.8589285174339</v>
          </cell>
          <cell r="FE264">
            <v>7402.3461511934711</v>
          </cell>
          <cell r="FF264">
            <v>7468.406951511367</v>
          </cell>
          <cell r="FG264">
            <v>7533.0364184490463</v>
          </cell>
          <cell r="FH264">
            <v>7596.2320250609473</v>
          </cell>
          <cell r="FI264">
            <v>7657.9935315861048</v>
          </cell>
          <cell r="FJ264">
            <v>7718.3228846116062</v>
          </cell>
          <cell r="FK264">
            <v>7777.2241130799239</v>
          </cell>
          <cell r="FL264">
            <v>7834.7032218964923</v>
          </cell>
          <cell r="FM264">
            <v>7890.7680838573551</v>
          </cell>
          <cell r="FN264">
            <v>7945.428330576573</v>
          </cell>
          <cell r="FO264">
            <v>7998.6952430500778</v>
          </cell>
          <cell r="FP264">
            <v>8050.5816424476379</v>
          </cell>
          <cell r="FQ264">
            <v>8101.1017816780704</v>
          </cell>
          <cell r="FR264">
            <v>8150.2712382256395</v>
          </cell>
          <cell r="FS264">
            <v>8198.1068087081258</v>
          </cell>
          <cell r="FT264">
            <v>8244.6264055599586</v>
          </cell>
          <cell r="FU264">
            <v>8289.848956197513</v>
          </cell>
          <cell r="FV264">
            <v>8333.7943049786027</v>
          </cell>
          <cell r="FW264">
            <v>8376.483118224578</v>
          </cell>
          <cell r="FX264">
            <v>8417.9367925318365</v>
          </cell>
          <cell r="FY264">
            <v>8458.1773665598012</v>
          </cell>
          <cell r="FZ264">
            <v>8497.2274364451041</v>
          </cell>
          <cell r="GA264">
            <v>8535.1100749565794</v>
          </cell>
          <cell r="GB264">
            <v>8571.8487544732579</v>
          </cell>
          <cell r="GC264">
            <v>8607.4672738373883</v>
          </cell>
          <cell r="GD264">
            <v>8641.989689107073</v>
          </cell>
          <cell r="GE264">
            <v>8675.4402482081296</v>
          </cell>
          <cell r="GF264">
            <v>8707.8433294622355</v>
          </cell>
          <cell r="GG264">
            <v>8739.2233839483488</v>
          </cell>
          <cell r="GH264">
            <v>8769.6048816366383</v>
          </cell>
          <cell r="GI264">
            <v>8799.0122612185714</v>
          </cell>
          <cell r="GJ264">
            <v>8827.4698835434247</v>
          </cell>
          <cell r="GK264">
            <v>8855.0019885600232</v>
          </cell>
          <cell r="GL264">
            <v>8881.6326556529657</v>
          </cell>
          <cell r="GM264">
            <v>8907.3857672547929</v>
          </cell>
          <cell r="GN264">
            <v>8932.2849756092764</v>
          </cell>
          <cell r="GO264">
            <v>8956.3536725563554</v>
          </cell>
          <cell r="GP264">
            <v>8979.614962205771</v>
          </cell>
          <cell r="GQ264">
            <v>9002.0916363643555</v>
          </cell>
          <cell r="GR264">
            <v>9023.8061525807716</v>
          </cell>
          <cell r="GS264">
            <v>9044.7806146714283</v>
          </cell>
          <cell r="GT264">
            <v>9065.0367555920966</v>
          </cell>
        </row>
        <row r="269">
          <cell r="A269" t="str">
            <v>GLOBAL</v>
          </cell>
          <cell r="B269">
            <v>1900</v>
          </cell>
          <cell r="C269">
            <v>1901</v>
          </cell>
          <cell r="D269">
            <v>1902</v>
          </cell>
          <cell r="E269">
            <v>1903</v>
          </cell>
          <cell r="F269">
            <v>1904</v>
          </cell>
          <cell r="G269">
            <v>1905</v>
          </cell>
          <cell r="H269">
            <v>1906</v>
          </cell>
          <cell r="I269">
            <v>1907</v>
          </cell>
          <cell r="J269">
            <v>1908</v>
          </cell>
          <cell r="K269">
            <v>1909</v>
          </cell>
          <cell r="L269">
            <v>1910</v>
          </cell>
          <cell r="M269">
            <v>1911</v>
          </cell>
          <cell r="N269">
            <v>1912</v>
          </cell>
          <cell r="O269">
            <v>1913</v>
          </cell>
          <cell r="P269">
            <v>1914</v>
          </cell>
          <cell r="Q269">
            <v>1915</v>
          </cell>
          <cell r="R269">
            <v>1916</v>
          </cell>
          <cell r="S269">
            <v>1917</v>
          </cell>
          <cell r="T269">
            <v>1918</v>
          </cell>
          <cell r="U269">
            <v>1919</v>
          </cell>
          <cell r="V269">
            <v>1920</v>
          </cell>
          <cell r="W269">
            <v>1921</v>
          </cell>
          <cell r="X269">
            <v>1922</v>
          </cell>
          <cell r="Y269">
            <v>1923</v>
          </cell>
          <cell r="Z269">
            <v>1924</v>
          </cell>
          <cell r="AA269">
            <v>1925</v>
          </cell>
          <cell r="AB269">
            <v>1926</v>
          </cell>
          <cell r="AC269">
            <v>1927</v>
          </cell>
          <cell r="AD269">
            <v>1928</v>
          </cell>
          <cell r="AE269">
            <v>1929</v>
          </cell>
          <cell r="AF269">
            <v>1930</v>
          </cell>
          <cell r="AG269">
            <v>1931</v>
          </cell>
          <cell r="AH269">
            <v>1932</v>
          </cell>
          <cell r="AI269">
            <v>1933</v>
          </cell>
          <cell r="AJ269">
            <v>1934</v>
          </cell>
          <cell r="AK269">
            <v>1935</v>
          </cell>
          <cell r="AL269">
            <v>1936</v>
          </cell>
          <cell r="AM269">
            <v>1937</v>
          </cell>
          <cell r="AN269">
            <v>1938</v>
          </cell>
          <cell r="AO269">
            <v>1939</v>
          </cell>
          <cell r="AP269">
            <v>1940</v>
          </cell>
          <cell r="AQ269">
            <v>1941</v>
          </cell>
          <cell r="AR269">
            <v>1942</v>
          </cell>
          <cell r="AS269">
            <v>1943</v>
          </cell>
          <cell r="AT269">
            <v>1944</v>
          </cell>
          <cell r="AU269">
            <v>1945</v>
          </cell>
          <cell r="AV269">
            <v>1946</v>
          </cell>
          <cell r="AW269">
            <v>1947</v>
          </cell>
          <cell r="AX269">
            <v>1948</v>
          </cell>
          <cell r="AY269">
            <v>1949</v>
          </cell>
          <cell r="AZ269">
            <v>1950</v>
          </cell>
          <cell r="BA269">
            <v>1951</v>
          </cell>
          <cell r="BB269">
            <v>1952</v>
          </cell>
          <cell r="BC269">
            <v>1953</v>
          </cell>
          <cell r="BD269">
            <v>1954</v>
          </cell>
          <cell r="BE269">
            <v>1955</v>
          </cell>
          <cell r="BF269">
            <v>1956</v>
          </cell>
          <cell r="BG269">
            <v>1957</v>
          </cell>
          <cell r="BH269">
            <v>1958</v>
          </cell>
          <cell r="BI269">
            <v>1959</v>
          </cell>
          <cell r="BJ269">
            <v>1960</v>
          </cell>
          <cell r="BK269">
            <v>1961</v>
          </cell>
          <cell r="BL269">
            <v>1962</v>
          </cell>
          <cell r="BM269">
            <v>1963</v>
          </cell>
          <cell r="BN269">
            <v>1964</v>
          </cell>
          <cell r="BO269">
            <v>1965</v>
          </cell>
          <cell r="BP269">
            <v>1966</v>
          </cell>
          <cell r="BQ269">
            <v>1967</v>
          </cell>
          <cell r="BR269">
            <v>1968</v>
          </cell>
          <cell r="BS269">
            <v>1969</v>
          </cell>
          <cell r="BT269">
            <v>1970</v>
          </cell>
          <cell r="BU269">
            <v>1971</v>
          </cell>
          <cell r="BV269">
            <v>1972</v>
          </cell>
          <cell r="BW269">
            <v>1973</v>
          </cell>
          <cell r="BX269">
            <v>1974</v>
          </cell>
          <cell r="BY269">
            <v>1975</v>
          </cell>
          <cell r="BZ269">
            <v>1976</v>
          </cell>
          <cell r="CA269">
            <v>1977</v>
          </cell>
          <cell r="CB269">
            <v>1978</v>
          </cell>
          <cell r="CC269">
            <v>1979</v>
          </cell>
          <cell r="CD269">
            <v>1980</v>
          </cell>
          <cell r="CE269">
            <v>1981</v>
          </cell>
          <cell r="CF269">
            <v>1982</v>
          </cell>
          <cell r="CG269">
            <v>1983</v>
          </cell>
          <cell r="CH269">
            <v>1984</v>
          </cell>
          <cell r="CI269">
            <v>1985</v>
          </cell>
          <cell r="CJ269">
            <v>1986</v>
          </cell>
          <cell r="CK269">
            <v>1987</v>
          </cell>
          <cell r="CL269">
            <v>1988</v>
          </cell>
          <cell r="CM269">
            <v>1989</v>
          </cell>
          <cell r="CN269">
            <v>1990</v>
          </cell>
          <cell r="CO269">
            <v>1991</v>
          </cell>
          <cell r="CP269">
            <v>1992</v>
          </cell>
          <cell r="CQ269">
            <v>1993</v>
          </cell>
          <cell r="CR269">
            <v>1994</v>
          </cell>
          <cell r="CS269">
            <v>1995</v>
          </cell>
          <cell r="CT269">
            <v>1996</v>
          </cell>
          <cell r="CU269">
            <v>1997</v>
          </cell>
          <cell r="CV269">
            <v>1998</v>
          </cell>
          <cell r="CW269">
            <v>1999</v>
          </cell>
          <cell r="CX269">
            <v>2000</v>
          </cell>
          <cell r="CY269">
            <v>2001</v>
          </cell>
          <cell r="CZ269">
            <v>2002</v>
          </cell>
          <cell r="DA269">
            <v>2003</v>
          </cell>
          <cell r="DB269">
            <v>2004</v>
          </cell>
          <cell r="DC269">
            <v>2005</v>
          </cell>
          <cell r="DD269">
            <v>2006</v>
          </cell>
          <cell r="DE269">
            <v>2007</v>
          </cell>
          <cell r="DF269">
            <v>2008</v>
          </cell>
          <cell r="DG269">
            <v>2009</v>
          </cell>
          <cell r="DH269">
            <v>2010</v>
          </cell>
          <cell r="DI269">
            <v>2011</v>
          </cell>
          <cell r="DJ269">
            <v>2012</v>
          </cell>
          <cell r="DK269">
            <v>2013</v>
          </cell>
          <cell r="DL269">
            <v>2014</v>
          </cell>
          <cell r="DM269">
            <v>2015</v>
          </cell>
          <cell r="DN269">
            <v>2016</v>
          </cell>
          <cell r="DO269">
            <v>2017</v>
          </cell>
          <cell r="DP269">
            <v>2018</v>
          </cell>
          <cell r="DQ269">
            <v>2019</v>
          </cell>
          <cell r="DR269">
            <v>2020</v>
          </cell>
          <cell r="DS269">
            <v>2021</v>
          </cell>
          <cell r="DT269">
            <v>2022</v>
          </cell>
          <cell r="DU269">
            <v>2023</v>
          </cell>
          <cell r="DV269">
            <v>2024</v>
          </cell>
          <cell r="DW269">
            <v>2025</v>
          </cell>
          <cell r="DX269">
            <v>2026</v>
          </cell>
          <cell r="DY269">
            <v>2027</v>
          </cell>
          <cell r="DZ269">
            <v>2028</v>
          </cell>
          <cell r="EA269">
            <v>2029</v>
          </cell>
          <cell r="EB269">
            <v>2030</v>
          </cell>
          <cell r="EC269">
            <v>2031</v>
          </cell>
          <cell r="ED269">
            <v>2032</v>
          </cell>
          <cell r="EE269">
            <v>2033</v>
          </cell>
          <cell r="EF269">
            <v>2034</v>
          </cell>
          <cell r="EG269">
            <v>2035</v>
          </cell>
          <cell r="EH269">
            <v>2036</v>
          </cell>
          <cell r="EI269">
            <v>2037</v>
          </cell>
          <cell r="EJ269">
            <v>2038</v>
          </cell>
          <cell r="EK269">
            <v>2039</v>
          </cell>
          <cell r="EL269">
            <v>2040</v>
          </cell>
          <cell r="EM269">
            <v>2041</v>
          </cell>
          <cell r="EN269">
            <v>2042</v>
          </cell>
          <cell r="EO269">
            <v>2043</v>
          </cell>
          <cell r="EP269">
            <v>2044</v>
          </cell>
          <cell r="EQ269">
            <v>2045</v>
          </cell>
          <cell r="ER269">
            <v>2046</v>
          </cell>
          <cell r="ES269">
            <v>2047</v>
          </cell>
          <cell r="ET269">
            <v>2048</v>
          </cell>
          <cell r="EU269">
            <v>2049</v>
          </cell>
          <cell r="EV269">
            <v>2050</v>
          </cell>
          <cell r="EW269">
            <v>2051</v>
          </cell>
          <cell r="EX269">
            <v>2052</v>
          </cell>
          <cell r="EY269">
            <v>2053</v>
          </cell>
          <cell r="EZ269">
            <v>2054</v>
          </cell>
          <cell r="FA269">
            <v>2055</v>
          </cell>
          <cell r="FB269">
            <v>2056</v>
          </cell>
          <cell r="FC269">
            <v>2057</v>
          </cell>
          <cell r="FD269">
            <v>2058</v>
          </cell>
          <cell r="FE269">
            <v>2059</v>
          </cell>
          <cell r="FF269">
            <v>2060</v>
          </cell>
          <cell r="FG269">
            <v>2061</v>
          </cell>
          <cell r="FH269">
            <v>2062</v>
          </cell>
          <cell r="FI269">
            <v>2063</v>
          </cell>
          <cell r="FJ269">
            <v>2064</v>
          </cell>
          <cell r="FK269">
            <v>2065</v>
          </cell>
          <cell r="FL269">
            <v>2066</v>
          </cell>
          <cell r="FM269">
            <v>2067</v>
          </cell>
          <cell r="FN269">
            <v>2068</v>
          </cell>
          <cell r="FO269">
            <v>2069</v>
          </cell>
          <cell r="FP269">
            <v>2070</v>
          </cell>
          <cell r="FQ269">
            <v>2071</v>
          </cell>
          <cell r="FR269">
            <v>2072</v>
          </cell>
          <cell r="FS269">
            <v>2073</v>
          </cell>
          <cell r="FT269">
            <v>2074</v>
          </cell>
          <cell r="FU269">
            <v>2075</v>
          </cell>
          <cell r="FV269">
            <v>2076</v>
          </cell>
          <cell r="FW269">
            <v>2077</v>
          </cell>
          <cell r="FX269">
            <v>2078</v>
          </cell>
          <cell r="FY269">
            <v>2079</v>
          </cell>
          <cell r="FZ269">
            <v>2080</v>
          </cell>
          <cell r="GA269">
            <v>2081</v>
          </cell>
          <cell r="GB269">
            <v>2082</v>
          </cell>
          <cell r="GC269">
            <v>2083</v>
          </cell>
          <cell r="GD269">
            <v>2084</v>
          </cell>
          <cell r="GE269">
            <v>2085</v>
          </cell>
          <cell r="GF269">
            <v>2086</v>
          </cell>
          <cell r="GG269">
            <v>2087</v>
          </cell>
          <cell r="GH269">
            <v>2088</v>
          </cell>
          <cell r="GI269">
            <v>2089</v>
          </cell>
          <cell r="GJ269">
            <v>2090</v>
          </cell>
          <cell r="GK269">
            <v>2091</v>
          </cell>
          <cell r="GL269">
            <v>2092</v>
          </cell>
          <cell r="GM269">
            <v>2093</v>
          </cell>
          <cell r="GN269">
            <v>2094</v>
          </cell>
          <cell r="GO269">
            <v>2095</v>
          </cell>
          <cell r="GP269">
            <v>2096</v>
          </cell>
          <cell r="GQ269">
            <v>2097</v>
          </cell>
          <cell r="GR269">
            <v>2098</v>
          </cell>
          <cell r="GS269">
            <v>2099</v>
          </cell>
          <cell r="GT269">
            <v>2100</v>
          </cell>
          <cell r="GU269">
            <v>2101</v>
          </cell>
          <cell r="GV269">
            <v>2102</v>
          </cell>
          <cell r="GW269">
            <v>2103</v>
          </cell>
          <cell r="GX269">
            <v>2104</v>
          </cell>
          <cell r="GY269">
            <v>2105</v>
          </cell>
          <cell r="GZ269">
            <v>2106</v>
          </cell>
          <cell r="HA269">
            <v>2107</v>
          </cell>
          <cell r="HB269">
            <v>2108</v>
          </cell>
          <cell r="HC269">
            <v>2109</v>
          </cell>
          <cell r="HD269">
            <v>2110</v>
          </cell>
        </row>
        <row r="270">
          <cell r="A270" t="str">
            <v>Remind_base</v>
          </cell>
          <cell r="B270">
            <v>0</v>
          </cell>
          <cell r="C270">
            <v>598.10264222428486</v>
          </cell>
          <cell r="D270">
            <v>615.7015699262364</v>
          </cell>
          <cell r="E270">
            <v>633.81833893901489</v>
          </cell>
          <cell r="F270">
            <v>652.46818653319394</v>
          </cell>
          <cell r="G270">
            <v>671.6667983298546</v>
          </cell>
          <cell r="H270">
            <v>691.43032149311739</v>
          </cell>
          <cell r="I270">
            <v>711.77537831085897</v>
          </cell>
          <cell r="J270">
            <v>732.7190801750362</v>
          </cell>
          <cell r="K270">
            <v>754.27904197337466</v>
          </cell>
          <cell r="L270">
            <v>776.4733969045285</v>
          </cell>
          <cell r="M270">
            <v>799.32081172916844</v>
          </cell>
          <cell r="N270">
            <v>822.84050246982861</v>
          </cell>
          <cell r="O270">
            <v>847.05225057271286</v>
          </cell>
          <cell r="P270">
            <v>871.97641954505866</v>
          </cell>
          <cell r="Q270">
            <v>897.63397208204515</v>
          </cell>
          <cell r="R270">
            <v>924.04648769765674</v>
          </cell>
          <cell r="S270">
            <v>951.23618087432578</v>
          </cell>
          <cell r="T270">
            <v>979.22591974662112</v>
          </cell>
          <cell r="U270">
            <v>1008.0392453346988</v>
          </cell>
          <cell r="V270">
            <v>1037.7003913436852</v>
          </cell>
          <cell r="W270">
            <v>1068.2343045456537</v>
          </cell>
          <cell r="X270">
            <v>1099.6666657613287</v>
          </cell>
          <cell r="Y270">
            <v>1132.0239114591707</v>
          </cell>
          <cell r="Z270">
            <v>1165.3332559900039</v>
          </cell>
          <cell r="AA270">
            <v>1199.6227144758891</v>
          </cell>
          <cell r="AB270">
            <v>1234.9211263724931</v>
          </cell>
          <cell r="AC270">
            <v>1271.2581797247706</v>
          </cell>
          <cell r="AD270">
            <v>1308.6644361363601</v>
          </cell>
          <cell r="AE270">
            <v>1347.1713564736933</v>
          </cell>
          <cell r="AF270">
            <v>1386.811327326438</v>
          </cell>
          <cell r="AG270">
            <v>1427.6176882465313</v>
          </cell>
          <cell r="AH270">
            <v>1469.6247597887034</v>
          </cell>
          <cell r="AI270">
            <v>1512.867872376092</v>
          </cell>
          <cell r="AJ270">
            <v>1557.3833960152067</v>
          </cell>
          <cell r="AK270">
            <v>1603.20877088525</v>
          </cell>
          <cell r="AL270">
            <v>1650.3825388275152</v>
          </cell>
          <cell r="AM270">
            <v>1698.9443757613451</v>
          </cell>
          <cell r="AN270">
            <v>1748.9351250539205</v>
          </cell>
          <cell r="AO270">
            <v>1800.3968318719374</v>
          </cell>
          <cell r="AP270">
            <v>1853.3727785440726</v>
          </cell>
          <cell r="AQ270">
            <v>1907.9075209639714</v>
          </cell>
          <cell r="AR270">
            <v>1964.0469260643806</v>
          </cell>
          <cell r="AS270">
            <v>2021.8382103939448</v>
          </cell>
          <cell r="AT270">
            <v>2081.3299798291032</v>
          </cell>
          <cell r="AU270">
            <v>2142.5722704544987</v>
          </cell>
          <cell r="AV270">
            <v>2205.6165906462743</v>
          </cell>
          <cell r="AW270">
            <v>2270.5159643936527</v>
          </cell>
          <cell r="AX270">
            <v>2337.3249758952375</v>
          </cell>
          <cell r="AY270">
            <v>2406.0998154675412</v>
          </cell>
          <cell r="AZ270">
            <v>2476.8983268043512</v>
          </cell>
          <cell r="BA270">
            <v>2549.7800556266898</v>
          </cell>
          <cell r="BB270">
            <v>2624.8062997642714</v>
          </cell>
          <cell r="BC270">
            <v>2702.0401607105937</v>
          </cell>
          <cell r="BD270">
            <v>2781.5465966950092</v>
          </cell>
          <cell r="BE270">
            <v>2863.3924773164294</v>
          </cell>
          <cell r="BF270">
            <v>2947.6466397845948</v>
          </cell>
          <cell r="BG270">
            <v>3034.3799468162274</v>
          </cell>
          <cell r="BH270">
            <v>3123.6653462347517</v>
          </cell>
          <cell r="BI270">
            <v>3215.5779323237166</v>
          </cell>
          <cell r="BJ270">
            <v>3310.1950089855086</v>
          </cell>
          <cell r="BK270">
            <v>3407.5961547584966</v>
          </cell>
          <cell r="BL270">
            <v>3507.8632897472671</v>
          </cell>
          <cell r="BM270">
            <v>3611.0807445222654</v>
          </cell>
          <cell r="BN270">
            <v>3717.3353310467724</v>
          </cell>
          <cell r="BO270">
            <v>3826.7164156908857</v>
          </cell>
          <cell r="BP270">
            <v>4036.3247634251088</v>
          </cell>
          <cell r="BQ270">
            <v>4144.9107539214292</v>
          </cell>
          <cell r="BR270">
            <v>4431.1473431949826</v>
          </cell>
          <cell r="BS270">
            <v>4709.654954178066</v>
          </cell>
          <cell r="BT270">
            <v>4983.2659797794731</v>
          </cell>
          <cell r="BU270">
            <v>5168.1793555585982</v>
          </cell>
          <cell r="BV270">
            <v>5429.2891991392207</v>
          </cell>
          <cell r="BW270">
            <v>5739.6805044844796</v>
          </cell>
          <cell r="BX270">
            <v>5772.9038311733239</v>
          </cell>
          <cell r="BY270">
            <v>5784.1113822998259</v>
          </cell>
          <cell r="BZ270">
            <v>6108.7596598003829</v>
          </cell>
          <cell r="CA270">
            <v>6313.7106982126234</v>
          </cell>
          <cell r="CB270">
            <v>6531.8522926494334</v>
          </cell>
          <cell r="CC270">
            <v>6770.006586961119</v>
          </cell>
          <cell r="CD270">
            <v>6646.4670261474939</v>
          </cell>
          <cell r="CE270">
            <v>6607.2845380056688</v>
          </cell>
          <cell r="CF270">
            <v>6584.4687189467631</v>
          </cell>
          <cell r="CG270">
            <v>6671.7720682872832</v>
          </cell>
          <cell r="CH270">
            <v>6992.5638788014785</v>
          </cell>
          <cell r="CI270">
            <v>7174.0001774137718</v>
          </cell>
          <cell r="CJ270">
            <v>7350.7282061593642</v>
          </cell>
          <cell r="CK270">
            <v>7599.1207270677887</v>
          </cell>
          <cell r="CL270">
            <v>7875.393199038278</v>
          </cell>
          <cell r="CM270">
            <v>8028.812258654184</v>
          </cell>
          <cell r="CN270">
            <v>8120.7635707406462</v>
          </cell>
          <cell r="CO270">
            <v>8164.4821450725221</v>
          </cell>
          <cell r="CP270">
            <v>8197.9645401676516</v>
          </cell>
          <cell r="CQ270">
            <v>8266.3133173581773</v>
          </cell>
          <cell r="CR270">
            <v>8352.6449568679509</v>
          </cell>
          <cell r="CS270">
            <v>8564.8945072144161</v>
          </cell>
          <cell r="CT270">
            <v>8837.800177787929</v>
          </cell>
          <cell r="CU270">
            <v>8907.3068747199122</v>
          </cell>
          <cell r="CV270">
            <v>8919.8370911221409</v>
          </cell>
          <cell r="CW270">
            <v>9052.8168569160534</v>
          </cell>
          <cell r="CX270">
            <v>9293.2503715563089</v>
          </cell>
          <cell r="CY270">
            <v>9341.6579352776607</v>
          </cell>
          <cell r="CZ270">
            <v>9524.1515401497745</v>
          </cell>
          <cell r="DA270">
            <v>9828.8927135118302</v>
          </cell>
          <cell r="DB270">
            <v>10289.417871107549</v>
          </cell>
          <cell r="DC270">
            <v>10557.55051619265</v>
          </cell>
          <cell r="DD270">
            <v>10842.965707081052</v>
          </cell>
          <cell r="DE270">
            <v>11099.335837190632</v>
          </cell>
          <cell r="DF270">
            <v>11701.872014521829</v>
          </cell>
          <cell r="DG270">
            <v>12051.410657494982</v>
          </cell>
          <cell r="DH270">
            <v>12399.213719308302</v>
          </cell>
          <cell r="DI270">
            <v>12745.222763733636</v>
          </cell>
          <cell r="DJ270">
            <v>13089.379354542847</v>
          </cell>
          <cell r="DK270">
            <v>13431.625055507786</v>
          </cell>
          <cell r="DL270">
            <v>13771.901430400305</v>
          </cell>
          <cell r="DM270">
            <v>14110.150042992262</v>
          </cell>
          <cell r="DN270">
            <v>14446.312457055508</v>
          </cell>
          <cell r="DO270">
            <v>14780.3302363619</v>
          </cell>
          <cell r="DP270">
            <v>15112.14494468329</v>
          </cell>
          <cell r="DQ270">
            <v>15441.698145791537</v>
          </cell>
          <cell r="DR270">
            <v>15768.931403458488</v>
          </cell>
          <cell r="DS270">
            <v>16093.786281456007</v>
          </cell>
          <cell r="DT270">
            <v>16416.204343555939</v>
          </cell>
          <cell r="DU270">
            <v>16736.127153530146</v>
          </cell>
          <cell r="DV270">
            <v>17053.496275150475</v>
          </cell>
          <cell r="DW270">
            <v>17368.253272188787</v>
          </cell>
          <cell r="DX270">
            <v>17680.33970841693</v>
          </cell>
          <cell r="DY270">
            <v>17989.697147606767</v>
          </cell>
          <cell r="DZ270">
            <v>18296.267153530145</v>
          </cell>
          <cell r="EA270">
            <v>18599.991289958922</v>
          </cell>
          <cell r="EB270">
            <v>18900.811120664952</v>
          </cell>
          <cell r="EC270">
            <v>19198.668209420088</v>
          </cell>
          <cell r="ED270">
            <v>19493.504119996182</v>
          </cell>
          <cell r="EE270">
            <v>19785.260416165096</v>
          </cell>
          <cell r="EF270">
            <v>20073.878661698673</v>
          </cell>
          <cell r="EG270">
            <v>20359.300420368781</v>
          </cell>
          <cell r="EH270">
            <v>20641.467255947267</v>
          </cell>
          <cell r="EI270">
            <v>20920.320732205986</v>
          </cell>
          <cell r="EJ270">
            <v>21195.80241291679</v>
          </cell>
          <cell r="EK270">
            <v>21467.853861851538</v>
          </cell>
          <cell r="EL270">
            <v>21736.416642782078</v>
          </cell>
          <cell r="EM270">
            <v>22001.432319480275</v>
          </cell>
          <cell r="EN270">
            <v>22262.842455717975</v>
          </cell>
          <cell r="EO270">
            <v>22520.588615267032</v>
          </cell>
          <cell r="EP270">
            <v>22774.612361899304</v>
          </cell>
          <cell r="EQ270">
            <v>23024.855259386641</v>
          </cell>
          <cell r="ER270">
            <v>23271.258871500904</v>
          </cell>
          <cell r="ES270">
            <v>23513.764762013947</v>
          </cell>
          <cell r="ET270">
            <v>23752.314494697617</v>
          </cell>
          <cell r="EU270">
            <v>23986.849633323778</v>
          </cell>
          <cell r="EV270">
            <v>24217.311741664274</v>
          </cell>
          <cell r="EW270">
            <v>24443.642383490966</v>
          </cell>
          <cell r="EX270">
            <v>24665.783122575707</v>
          </cell>
          <cell r="EY270">
            <v>24883.675522690355</v>
          </cell>
          <cell r="EZ270">
            <v>25097.261147606758</v>
          </cell>
          <cell r="FA270">
            <v>25306.481561096774</v>
          </cell>
          <cell r="FB270">
            <v>25511.278326932254</v>
          </cell>
          <cell r="FC270">
            <v>25711.593008885058</v>
          </cell>
          <cell r="FD270">
            <v>25907.367170727037</v>
          </cell>
          <cell r="FE270">
            <v>26098.542376230049</v>
          </cell>
          <cell r="FF270">
            <v>26285.060189165935</v>
          </cell>
          <cell r="FG270">
            <v>26466.86217330657</v>
          </cell>
          <cell r="FH270">
            <v>26643.889892423798</v>
          </cell>
          <cell r="FI270">
            <v>26816.084910289472</v>
          </cell>
          <cell r="FJ270">
            <v>26983.388790675443</v>
          </cell>
          <cell r="FK270">
            <v>27145.743097353577</v>
          </cell>
          <cell r="FL270">
            <v>27303.089394095714</v>
          </cell>
          <cell r="FM270">
            <v>27455.369244673726</v>
          </cell>
          <cell r="FN270">
            <v>27602.524212859447</v>
          </cell>
          <cell r="FO270">
            <v>27744.495862424745</v>
          </cell>
          <cell r="FP270">
            <v>27881.225757141478</v>
          </cell>
          <cell r="FQ270">
            <v>28012.655460781498</v>
          </cell>
          <cell r="FR270">
            <v>28138.726537116636</v>
          </cell>
          <cell r="FS270">
            <v>28259.380549918784</v>
          </cell>
          <cell r="FT270">
            <v>28374.559062959765</v>
          </cell>
          <cell r="FU270">
            <v>28484.203640011452</v>
          </cell>
          <cell r="FV270">
            <v>28588.255844845695</v>
          </cell>
          <cell r="FW270">
            <v>28686.657241234341</v>
          </cell>
          <cell r="FX270">
            <v>28779.349392949262</v>
          </cell>
          <cell r="FY270">
            <v>28866.273863762286</v>
          </cell>
          <cell r="FZ270">
            <v>28947.372217445296</v>
          </cell>
          <cell r="GA270">
            <v>29022.586017770122</v>
          </cell>
          <cell r="GB270">
            <v>29091.856828508637</v>
          </cell>
          <cell r="GC270">
            <v>29155.126213432683</v>
          </cell>
          <cell r="GD270">
            <v>29212.335736314119</v>
          </cell>
          <cell r="GE270">
            <v>29263.426960924808</v>
          </cell>
          <cell r="GF270">
            <v>29308.341451036587</v>
          </cell>
          <cell r="GG270">
            <v>29347.020770421317</v>
          </cell>
          <cell r="GH270">
            <v>29379.40648285086</v>
          </cell>
          <cell r="GI270">
            <v>29405.440152097064</v>
          </cell>
          <cell r="GJ270">
            <v>29425.063341931778</v>
          </cell>
          <cell r="GK270">
            <v>29438.217616126869</v>
          </cell>
          <cell r="GL270">
            <v>29444.844538454192</v>
          </cell>
          <cell r="GM270">
            <v>29444.885672685585</v>
          </cell>
          <cell r="GN270">
            <v>29438.28258259291</v>
          </cell>
          <cell r="GO270">
            <v>29424.976831948028</v>
          </cell>
          <cell r="GP270">
            <v>29404.909984522787</v>
          </cell>
          <cell r="GQ270">
            <v>29378.023604089045</v>
          </cell>
          <cell r="GR270">
            <v>29344.259254418652</v>
          </cell>
          <cell r="GS270">
            <v>29303.55849928347</v>
          </cell>
          <cell r="GT270">
            <v>29255.862902455345</v>
          </cell>
          <cell r="GU270">
            <v>29201.114027706135</v>
          </cell>
          <cell r="GV270">
            <v>29139.253438807693</v>
          </cell>
          <cell r="GW270">
            <v>29070.222699531871</v>
          </cell>
          <cell r="GX270">
            <v>28993.963373650535</v>
          </cell>
          <cell r="GY270">
            <v>28910.41702493553</v>
          </cell>
          <cell r="GZ270">
            <v>28819.525217158709</v>
          </cell>
          <cell r="HA270">
            <v>28721.229514091927</v>
          </cell>
          <cell r="HB270">
            <v>28615.471479507047</v>
          </cell>
          <cell r="HC270">
            <v>28502.19267717591</v>
          </cell>
          <cell r="HD270">
            <v>28381.334670870387</v>
          </cell>
        </row>
        <row r="271">
          <cell r="A271" t="str">
            <v>Remind_450ppm</v>
          </cell>
          <cell r="B271">
            <v>0</v>
          </cell>
          <cell r="C271">
            <v>598.10264222428486</v>
          </cell>
          <cell r="D271">
            <v>615.7015699262364</v>
          </cell>
          <cell r="E271">
            <v>633.81833893901489</v>
          </cell>
          <cell r="F271">
            <v>652.46818653319394</v>
          </cell>
          <cell r="G271">
            <v>671.6667983298546</v>
          </cell>
          <cell r="H271">
            <v>691.43032149311739</v>
          </cell>
          <cell r="I271">
            <v>711.77537831085897</v>
          </cell>
          <cell r="J271">
            <v>732.7190801750362</v>
          </cell>
          <cell r="K271">
            <v>754.27904197337466</v>
          </cell>
          <cell r="L271">
            <v>776.4733969045285</v>
          </cell>
          <cell r="M271">
            <v>799.32081172916844</v>
          </cell>
          <cell r="N271">
            <v>822.84050246982861</v>
          </cell>
          <cell r="O271">
            <v>847.05225057271286</v>
          </cell>
          <cell r="P271">
            <v>871.97641954505866</v>
          </cell>
          <cell r="Q271">
            <v>897.63397208204515</v>
          </cell>
          <cell r="R271">
            <v>924.04648769765674</v>
          </cell>
          <cell r="S271">
            <v>951.23618087432578</v>
          </cell>
          <cell r="T271">
            <v>979.22591974662112</v>
          </cell>
          <cell r="U271">
            <v>1008.0392453346988</v>
          </cell>
          <cell r="V271">
            <v>1037.7003913436852</v>
          </cell>
          <cell r="W271">
            <v>1068.2343045456537</v>
          </cell>
          <cell r="X271">
            <v>1099.6666657613287</v>
          </cell>
          <cell r="Y271">
            <v>1132.0239114591707</v>
          </cell>
          <cell r="Z271">
            <v>1165.3332559900039</v>
          </cell>
          <cell r="AA271">
            <v>1199.6227144758891</v>
          </cell>
          <cell r="AB271">
            <v>1234.9211263724931</v>
          </cell>
          <cell r="AC271">
            <v>1271.2581797247706</v>
          </cell>
          <cell r="AD271">
            <v>1308.6644361363601</v>
          </cell>
          <cell r="AE271">
            <v>1347.1713564736933</v>
          </cell>
          <cell r="AF271">
            <v>1386.811327326438</v>
          </cell>
          <cell r="AG271">
            <v>1427.6176882465313</v>
          </cell>
          <cell r="AH271">
            <v>1469.6247597887034</v>
          </cell>
          <cell r="AI271">
            <v>1512.867872376092</v>
          </cell>
          <cell r="AJ271">
            <v>1557.3833960152067</v>
          </cell>
          <cell r="AK271">
            <v>1603.20877088525</v>
          </cell>
          <cell r="AL271">
            <v>1650.3825388275152</v>
          </cell>
          <cell r="AM271">
            <v>1698.9443757613451</v>
          </cell>
          <cell r="AN271">
            <v>1748.9351250539205</v>
          </cell>
          <cell r="AO271">
            <v>1800.3968318719374</v>
          </cell>
          <cell r="AP271">
            <v>1853.3727785440726</v>
          </cell>
          <cell r="AQ271">
            <v>1907.9075209639714</v>
          </cell>
          <cell r="AR271">
            <v>1964.0469260643806</v>
          </cell>
          <cell r="AS271">
            <v>2021.8382103939448</v>
          </cell>
          <cell r="AT271">
            <v>2081.3299798291032</v>
          </cell>
          <cell r="AU271">
            <v>2142.5722704544987</v>
          </cell>
          <cell r="AV271">
            <v>2205.6165906462743</v>
          </cell>
          <cell r="AW271">
            <v>2270.5159643936527</v>
          </cell>
          <cell r="AX271">
            <v>2337.3249758952375</v>
          </cell>
          <cell r="AY271">
            <v>2406.0998154675412</v>
          </cell>
          <cell r="AZ271">
            <v>2476.8983268043512</v>
          </cell>
          <cell r="BA271">
            <v>2549.7800556266898</v>
          </cell>
          <cell r="BB271">
            <v>2624.8062997642714</v>
          </cell>
          <cell r="BC271">
            <v>2702.0401607105937</v>
          </cell>
          <cell r="BD271">
            <v>2781.5465966950092</v>
          </cell>
          <cell r="BE271">
            <v>2863.3924773164294</v>
          </cell>
          <cell r="BF271">
            <v>2947.6466397845948</v>
          </cell>
          <cell r="BG271">
            <v>3034.3799468162274</v>
          </cell>
          <cell r="BH271">
            <v>3123.6653462347517</v>
          </cell>
          <cell r="BI271">
            <v>3215.5779323237166</v>
          </cell>
          <cell r="BJ271">
            <v>3310.1950089855086</v>
          </cell>
          <cell r="BK271">
            <v>3407.5961547584966</v>
          </cell>
          <cell r="BL271">
            <v>3507.8632897472671</v>
          </cell>
          <cell r="BM271">
            <v>3611.0807445222654</v>
          </cell>
          <cell r="BN271">
            <v>3717.3353310467724</v>
          </cell>
          <cell r="BO271">
            <v>3826.7164156908857</v>
          </cell>
          <cell r="BP271">
            <v>4036.3247634251088</v>
          </cell>
          <cell r="BQ271">
            <v>4144.9107539214292</v>
          </cell>
          <cell r="BR271">
            <v>4431.1473431949826</v>
          </cell>
          <cell r="BS271">
            <v>4709.654954178066</v>
          </cell>
          <cell r="BT271">
            <v>4983.2659797794731</v>
          </cell>
          <cell r="BU271">
            <v>5168.1793555585982</v>
          </cell>
          <cell r="BV271">
            <v>5429.2891991392207</v>
          </cell>
          <cell r="BW271">
            <v>5739.6805044844796</v>
          </cell>
          <cell r="BX271">
            <v>5772.9038311733239</v>
          </cell>
          <cell r="BY271">
            <v>5784.1113822998259</v>
          </cell>
          <cell r="BZ271">
            <v>6108.7596598003829</v>
          </cell>
          <cell r="CA271">
            <v>6313.7106982126234</v>
          </cell>
          <cell r="CB271">
            <v>6531.8522926494334</v>
          </cell>
          <cell r="CC271">
            <v>6770.006586961119</v>
          </cell>
          <cell r="CD271">
            <v>6646.4670261474939</v>
          </cell>
          <cell r="CE271">
            <v>6607.2845380056688</v>
          </cell>
          <cell r="CF271">
            <v>6584.4687189467631</v>
          </cell>
          <cell r="CG271">
            <v>6671.7720682872832</v>
          </cell>
          <cell r="CH271">
            <v>6992.5638788014785</v>
          </cell>
          <cell r="CI271">
            <v>7174.0001774137718</v>
          </cell>
          <cell r="CJ271">
            <v>7350.7282061593642</v>
          </cell>
          <cell r="CK271">
            <v>7599.1207270677887</v>
          </cell>
          <cell r="CL271">
            <v>7875.393199038278</v>
          </cell>
          <cell r="CM271">
            <v>8028.812258654184</v>
          </cell>
          <cell r="CN271">
            <v>8120.7635707406462</v>
          </cell>
          <cell r="CO271">
            <v>8164.4821450725221</v>
          </cell>
          <cell r="CP271">
            <v>8197.9645401676516</v>
          </cell>
          <cell r="CQ271">
            <v>8266.3133173581773</v>
          </cell>
          <cell r="CR271">
            <v>8352.6449568679509</v>
          </cell>
          <cell r="CS271">
            <v>8564.8945072144161</v>
          </cell>
          <cell r="CT271">
            <v>8837.800177787929</v>
          </cell>
          <cell r="CU271">
            <v>8907.3068747199122</v>
          </cell>
          <cell r="CV271">
            <v>8919.8370911221409</v>
          </cell>
          <cell r="CW271">
            <v>9052.8168569160534</v>
          </cell>
          <cell r="CX271">
            <v>9293.2503715563089</v>
          </cell>
          <cell r="CY271">
            <v>9341.6579352776607</v>
          </cell>
          <cell r="CZ271">
            <v>9524.1515401497745</v>
          </cell>
          <cell r="DA271">
            <v>9828.8927135118302</v>
          </cell>
          <cell r="DB271">
            <v>10289.417871107549</v>
          </cell>
          <cell r="DC271">
            <v>10557.55051619265</v>
          </cell>
          <cell r="DD271">
            <v>10842.965707081052</v>
          </cell>
          <cell r="DE271">
            <v>11099.335837190632</v>
          </cell>
          <cell r="DF271">
            <v>11267.013409542371</v>
          </cell>
          <cell r="DG271">
            <v>11349.837606252029</v>
          </cell>
          <cell r="DH271">
            <v>11450.012921563006</v>
          </cell>
          <cell r="DI271">
            <v>11565.911556793732</v>
          </cell>
          <cell r="DJ271">
            <v>11695.979395807775</v>
          </cell>
          <cell r="DK271">
            <v>11838.734585237413</v>
          </cell>
          <cell r="DL271">
            <v>11992.766114707174</v>
          </cell>
          <cell r="DM271">
            <v>12156.732397057418</v>
          </cell>
          <cell r="DN271">
            <v>12329.359848567881</v>
          </cell>
          <cell r="DO271">
            <v>12509.441469181236</v>
          </cell>
          <cell r="DP271">
            <v>12695.835422726665</v>
          </cell>
          <cell r="DQ271">
            <v>12887.463617143405</v>
          </cell>
          <cell r="DR271">
            <v>13083.310284704306</v>
          </cell>
          <cell r="DS271">
            <v>13282.420562239418</v>
          </cell>
          <cell r="DT271">
            <v>13483.89907135951</v>
          </cell>
          <cell r="DU271">
            <v>13686.908498679662</v>
          </cell>
          <cell r="DV271">
            <v>13890.668176042802</v>
          </cell>
          <cell r="DW271">
            <v>14094.452660743291</v>
          </cell>
          <cell r="DX271">
            <v>14297.590315750456</v>
          </cell>
          <cell r="DY271">
            <v>14499.46188993217</v>
          </cell>
          <cell r="DZ271">
            <v>14699.4990982784</v>
          </cell>
          <cell r="EA271">
            <v>14897.183202124776</v>
          </cell>
          <cell r="EB271">
            <v>15092.043589376137</v>
          </cell>
          <cell r="EC271">
            <v>15283.656354730103</v>
          </cell>
          <cell r="ED271">
            <v>15471.642879900644</v>
          </cell>
          <cell r="EE271">
            <v>15655.668413841597</v>
          </cell>
          <cell r="EF271">
            <v>15835.440652970288</v>
          </cell>
          <cell r="EG271">
            <v>16010.708321391039</v>
          </cell>
          <cell r="EH271">
            <v>16181.259751118758</v>
          </cell>
          <cell r="EI271">
            <v>16346.921462302476</v>
          </cell>
          <cell r="EJ271">
            <v>16507.556743448939</v>
          </cell>
          <cell r="EK271">
            <v>16663.064231646134</v>
          </cell>
          <cell r="EL271">
            <v>16813.376492786861</v>
          </cell>
          <cell r="EM271">
            <v>16958.458601792307</v>
          </cell>
          <cell r="EN271">
            <v>17098.306722835576</v>
          </cell>
          <cell r="EO271">
            <v>17232.946689565306</v>
          </cell>
          <cell r="EP271">
            <v>17362.432585329123</v>
          </cell>
          <cell r="EQ271">
            <v>17486.845323397349</v>
          </cell>
          <cell r="ER271">
            <v>17606.291227186397</v>
          </cell>
          <cell r="ES271">
            <v>17720.900610482473</v>
          </cell>
          <cell r="ET271">
            <v>17830.826357665042</v>
          </cell>
          <cell r="EU271">
            <v>17936.242503930454</v>
          </cell>
          <cell r="EV271">
            <v>18037.342815515429</v>
          </cell>
          <cell r="EW271">
            <v>18134.339369920704</v>
          </cell>
          <cell r="EX271">
            <v>18227.461136134512</v>
          </cell>
          <cell r="EY271">
            <v>18316.952554856205</v>
          </cell>
          <cell r="EZ271">
            <v>18403.072118719785</v>
          </cell>
          <cell r="FA271">
            <v>18486.090952517425</v>
          </cell>
          <cell r="FB271">
            <v>18566.291393423133</v>
          </cell>
          <cell r="FC271">
            <v>18643.965571216198</v>
          </cell>
          <cell r="FD271">
            <v>18719.413988504828</v>
          </cell>
          <cell r="FE271">
            <v>18792.94410094964</v>
          </cell>
          <cell r="FF271">
            <v>18864.86889748734</v>
          </cell>
          <cell r="FG271">
            <v>18935.505480554119</v>
          </cell>
          <cell r="FH271">
            <v>19005.173646309351</v>
          </cell>
          <cell r="FI271">
            <v>19074.194464859072</v>
          </cell>
          <cell r="FJ271">
            <v>19142.88886047959</v>
          </cell>
          <cell r="FK271">
            <v>19211.576191841024</v>
          </cell>
          <cell r="FL271">
            <v>19280.57283223082</v>
          </cell>
          <cell r="FM271">
            <v>19350.190749777397</v>
          </cell>
          <cell r="FN271">
            <v>19420.736087673617</v>
          </cell>
          <cell r="FO271">
            <v>19492.507744400493</v>
          </cell>
          <cell r="FP271">
            <v>19565.79595395047</v>
          </cell>
          <cell r="FQ271">
            <v>19640.880866051393</v>
          </cell>
          <cell r="FR271">
            <v>19718.031126389589</v>
          </cell>
          <cell r="FS271">
            <v>19797.502456833856</v>
          </cell>
          <cell r="FT271">
            <v>19879.53623565875</v>
          </cell>
          <cell r="FU271">
            <v>19964.358077768225</v>
          </cell>
          <cell r="FV271">
            <v>20052.176414919268</v>
          </cell>
          <cell r="FW271">
            <v>20143.181075945322</v>
          </cell>
          <cell r="FX271">
            <v>20237.541866980053</v>
          </cell>
          <cell r="FY271">
            <v>20335.407151680487</v>
          </cell>
          <cell r="FZ271">
            <v>20436.902431451228</v>
          </cell>
          <cell r="GA271">
            <v>20542.128925667337</v>
          </cell>
          <cell r="GB271">
            <v>20651.162151898334</v>
          </cell>
          <cell r="GC271">
            <v>20764.050506131622</v>
          </cell>
          <cell r="GD271">
            <v>20880.813842996078</v>
          </cell>
          <cell r="GE271">
            <v>21001.442055985488</v>
          </cell>
          <cell r="GF271">
            <v>21125.893657682245</v>
          </cell>
          <cell r="GG271">
            <v>21254.094359980849</v>
          </cell>
          <cell r="GH271">
            <v>21385.935654311597</v>
          </cell>
          <cell r="GI271">
            <v>21521.273391863939</v>
          </cell>
          <cell r="GJ271">
            <v>21659.926363810057</v>
          </cell>
          <cell r="GK271">
            <v>21801.67488152859</v>
          </cell>
          <cell r="GL271">
            <v>21946.259356828108</v>
          </cell>
          <cell r="GM271">
            <v>22093.378882170597</v>
          </cell>
          <cell r="GN271">
            <v>22242.689810895154</v>
          </cell>
          <cell r="GO271">
            <v>22393.804337441466</v>
          </cell>
          <cell r="GP271">
            <v>22546.289077573347</v>
          </cell>
          <cell r="GQ271">
            <v>22699.663648602225</v>
          </cell>
          <cell r="GR271">
            <v>22853.399249611168</v>
          </cell>
          <cell r="GS271">
            <v>23006.91724167766</v>
          </cell>
          <cell r="GT271">
            <v>23159.58772809778</v>
          </cell>
          <cell r="GU271">
            <v>23310.728134609741</v>
          </cell>
          <cell r="GV271">
            <v>23459.601789616681</v>
          </cell>
          <cell r="GW271">
            <v>23605.416504411885</v>
          </cell>
          <cell r="GX271">
            <v>23747.323153400204</v>
          </cell>
          <cell r="GY271">
            <v>23884.414254323048</v>
          </cell>
          <cell r="GZ271">
            <v>24015.722548481779</v>
          </cell>
          <cell r="HA271">
            <v>24140.219580961126</v>
          </cell>
          <cell r="HB271">
            <v>24256.814280852203</v>
          </cell>
          <cell r="HC271">
            <v>24364.351541477041</v>
          </cell>
          <cell r="HD271">
            <v>24461.610800611397</v>
          </cell>
        </row>
        <row r="274">
          <cell r="A274" t="str">
            <v>OECD+FSU</v>
          </cell>
          <cell r="B274">
            <v>1900</v>
          </cell>
          <cell r="C274">
            <v>1901</v>
          </cell>
          <cell r="D274">
            <v>1902</v>
          </cell>
          <cell r="E274">
            <v>1903</v>
          </cell>
          <cell r="F274">
            <v>1904</v>
          </cell>
          <cell r="G274">
            <v>1905</v>
          </cell>
          <cell r="H274">
            <v>1906</v>
          </cell>
          <cell r="I274">
            <v>1907</v>
          </cell>
          <cell r="J274">
            <v>1908</v>
          </cell>
          <cell r="K274">
            <v>1909</v>
          </cell>
          <cell r="L274">
            <v>1910</v>
          </cell>
          <cell r="M274">
            <v>1911</v>
          </cell>
          <cell r="N274">
            <v>1912</v>
          </cell>
          <cell r="O274">
            <v>1913</v>
          </cell>
          <cell r="P274">
            <v>1914</v>
          </cell>
          <cell r="Q274">
            <v>1915</v>
          </cell>
          <cell r="R274">
            <v>1916</v>
          </cell>
          <cell r="S274">
            <v>1917</v>
          </cell>
          <cell r="T274">
            <v>1918</v>
          </cell>
          <cell r="U274">
            <v>1919</v>
          </cell>
          <cell r="V274">
            <v>1920</v>
          </cell>
          <cell r="W274">
            <v>1921</v>
          </cell>
          <cell r="X274">
            <v>1922</v>
          </cell>
          <cell r="Y274">
            <v>1923</v>
          </cell>
          <cell r="Z274">
            <v>1924</v>
          </cell>
          <cell r="AA274">
            <v>1925</v>
          </cell>
          <cell r="AB274">
            <v>1926</v>
          </cell>
          <cell r="AC274">
            <v>1927</v>
          </cell>
          <cell r="AD274">
            <v>1928</v>
          </cell>
          <cell r="AE274">
            <v>1929</v>
          </cell>
          <cell r="AF274">
            <v>1930</v>
          </cell>
          <cell r="AG274">
            <v>1931</v>
          </cell>
          <cell r="AH274">
            <v>1932</v>
          </cell>
          <cell r="AI274">
            <v>1933</v>
          </cell>
          <cell r="AJ274">
            <v>1934</v>
          </cell>
          <cell r="AK274">
            <v>1935</v>
          </cell>
          <cell r="AL274">
            <v>1936</v>
          </cell>
          <cell r="AM274">
            <v>1937</v>
          </cell>
          <cell r="AN274">
            <v>1938</v>
          </cell>
          <cell r="AO274">
            <v>1939</v>
          </cell>
          <cell r="AP274">
            <v>1940</v>
          </cell>
          <cell r="AQ274">
            <v>1941</v>
          </cell>
          <cell r="AR274">
            <v>1942</v>
          </cell>
          <cell r="AS274">
            <v>1943</v>
          </cell>
          <cell r="AT274">
            <v>1944</v>
          </cell>
          <cell r="AU274">
            <v>1945</v>
          </cell>
          <cell r="AV274">
            <v>1946</v>
          </cell>
          <cell r="AW274">
            <v>1947</v>
          </cell>
          <cell r="AX274">
            <v>1948</v>
          </cell>
          <cell r="AY274">
            <v>1949</v>
          </cell>
          <cell r="AZ274">
            <v>1950</v>
          </cell>
          <cell r="BA274">
            <v>1951</v>
          </cell>
          <cell r="BB274">
            <v>1952</v>
          </cell>
          <cell r="BC274">
            <v>1953</v>
          </cell>
          <cell r="BD274">
            <v>1954</v>
          </cell>
          <cell r="BE274">
            <v>1955</v>
          </cell>
          <cell r="BF274">
            <v>1956</v>
          </cell>
          <cell r="BG274">
            <v>1957</v>
          </cell>
          <cell r="BH274">
            <v>1958</v>
          </cell>
          <cell r="BI274">
            <v>1959</v>
          </cell>
          <cell r="BJ274">
            <v>1960</v>
          </cell>
          <cell r="BK274">
            <v>1961</v>
          </cell>
          <cell r="BL274">
            <v>1962</v>
          </cell>
          <cell r="BM274">
            <v>1963</v>
          </cell>
          <cell r="BN274">
            <v>1964</v>
          </cell>
          <cell r="BO274">
            <v>1965</v>
          </cell>
          <cell r="BP274">
            <v>1966</v>
          </cell>
          <cell r="BQ274">
            <v>1967</v>
          </cell>
          <cell r="BR274">
            <v>1968</v>
          </cell>
          <cell r="BS274">
            <v>1969</v>
          </cell>
          <cell r="BT274">
            <v>1970</v>
          </cell>
          <cell r="BU274">
            <v>1971</v>
          </cell>
          <cell r="BV274">
            <v>1972</v>
          </cell>
          <cell r="BW274">
            <v>1973</v>
          </cell>
          <cell r="BX274">
            <v>1974</v>
          </cell>
          <cell r="BY274">
            <v>1975</v>
          </cell>
          <cell r="BZ274">
            <v>1976</v>
          </cell>
          <cell r="CA274">
            <v>1977</v>
          </cell>
          <cell r="CB274">
            <v>1978</v>
          </cell>
          <cell r="CC274">
            <v>1979</v>
          </cell>
          <cell r="CD274">
            <v>1980</v>
          </cell>
          <cell r="CE274">
            <v>1981</v>
          </cell>
          <cell r="CF274">
            <v>1982</v>
          </cell>
          <cell r="CG274">
            <v>1983</v>
          </cell>
          <cell r="CH274">
            <v>1984</v>
          </cell>
          <cell r="CI274">
            <v>1985</v>
          </cell>
          <cell r="CJ274">
            <v>1986</v>
          </cell>
          <cell r="CK274">
            <v>1987</v>
          </cell>
          <cell r="CL274">
            <v>1988</v>
          </cell>
          <cell r="CM274">
            <v>1989</v>
          </cell>
          <cell r="CN274">
            <v>1990</v>
          </cell>
          <cell r="CO274">
            <v>1991</v>
          </cell>
          <cell r="CP274">
            <v>1992</v>
          </cell>
          <cell r="CQ274">
            <v>1993</v>
          </cell>
          <cell r="CR274">
            <v>1994</v>
          </cell>
          <cell r="CS274">
            <v>1995</v>
          </cell>
          <cell r="CT274">
            <v>1996</v>
          </cell>
          <cell r="CU274">
            <v>1997</v>
          </cell>
          <cell r="CV274">
            <v>1998</v>
          </cell>
          <cell r="CW274">
            <v>1999</v>
          </cell>
          <cell r="CX274">
            <v>2000</v>
          </cell>
          <cell r="CY274">
            <v>2001</v>
          </cell>
          <cell r="CZ274">
            <v>2002</v>
          </cell>
          <cell r="DA274">
            <v>2003</v>
          </cell>
          <cell r="DB274">
            <v>2004</v>
          </cell>
          <cell r="DC274">
            <v>2005</v>
          </cell>
          <cell r="DD274">
            <v>2006</v>
          </cell>
          <cell r="DE274">
            <v>2007</v>
          </cell>
          <cell r="DF274">
            <v>2008</v>
          </cell>
          <cell r="DG274">
            <v>2009</v>
          </cell>
          <cell r="DH274">
            <v>2010</v>
          </cell>
          <cell r="DI274">
            <v>2011</v>
          </cell>
          <cell r="DJ274">
            <v>2012</v>
          </cell>
          <cell r="DK274">
            <v>2013</v>
          </cell>
          <cell r="DL274">
            <v>2014</v>
          </cell>
          <cell r="DM274">
            <v>2015</v>
          </cell>
          <cell r="DN274">
            <v>2016</v>
          </cell>
          <cell r="DO274">
            <v>2017</v>
          </cell>
          <cell r="DP274">
            <v>2018</v>
          </cell>
          <cell r="DQ274">
            <v>2019</v>
          </cell>
          <cell r="DR274">
            <v>2020</v>
          </cell>
          <cell r="DS274">
            <v>2021</v>
          </cell>
          <cell r="DT274">
            <v>2022</v>
          </cell>
          <cell r="DU274">
            <v>2023</v>
          </cell>
          <cell r="DV274">
            <v>2024</v>
          </cell>
          <cell r="DW274">
            <v>2025</v>
          </cell>
          <cell r="DX274">
            <v>2026</v>
          </cell>
          <cell r="DY274">
            <v>2027</v>
          </cell>
          <cell r="DZ274">
            <v>2028</v>
          </cell>
          <cell r="EA274">
            <v>2029</v>
          </cell>
          <cell r="EB274">
            <v>2030</v>
          </cell>
          <cell r="EC274">
            <v>2031</v>
          </cell>
          <cell r="ED274">
            <v>2032</v>
          </cell>
          <cell r="EE274">
            <v>2033</v>
          </cell>
          <cell r="EF274">
            <v>2034</v>
          </cell>
          <cell r="EG274">
            <v>2035</v>
          </cell>
          <cell r="EH274">
            <v>2036</v>
          </cell>
          <cell r="EI274">
            <v>2037</v>
          </cell>
          <cell r="EJ274">
            <v>2038</v>
          </cell>
          <cell r="EK274">
            <v>2039</v>
          </cell>
          <cell r="EL274">
            <v>2040</v>
          </cell>
          <cell r="EM274">
            <v>2041</v>
          </cell>
          <cell r="EN274">
            <v>2042</v>
          </cell>
          <cell r="EO274">
            <v>2043</v>
          </cell>
          <cell r="EP274">
            <v>2044</v>
          </cell>
          <cell r="EQ274">
            <v>2045</v>
          </cell>
          <cell r="ER274">
            <v>2046</v>
          </cell>
          <cell r="ES274">
            <v>2047</v>
          </cell>
          <cell r="ET274">
            <v>2048</v>
          </cell>
          <cell r="EU274">
            <v>2049</v>
          </cell>
          <cell r="EV274">
            <v>2050</v>
          </cell>
          <cell r="EW274">
            <v>2051</v>
          </cell>
          <cell r="EX274">
            <v>2052</v>
          </cell>
          <cell r="EY274">
            <v>2053</v>
          </cell>
          <cell r="EZ274">
            <v>2054</v>
          </cell>
          <cell r="FA274">
            <v>2055</v>
          </cell>
          <cell r="FB274">
            <v>2056</v>
          </cell>
          <cell r="FC274">
            <v>2057</v>
          </cell>
          <cell r="FD274">
            <v>2058</v>
          </cell>
          <cell r="FE274">
            <v>2059</v>
          </cell>
          <cell r="FF274">
            <v>2060</v>
          </cell>
          <cell r="FG274">
            <v>2061</v>
          </cell>
          <cell r="FH274">
            <v>2062</v>
          </cell>
          <cell r="FI274">
            <v>2063</v>
          </cell>
          <cell r="FJ274">
            <v>2064</v>
          </cell>
          <cell r="FK274">
            <v>2065</v>
          </cell>
          <cell r="FL274">
            <v>2066</v>
          </cell>
          <cell r="FM274">
            <v>2067</v>
          </cell>
          <cell r="FN274">
            <v>2068</v>
          </cell>
          <cell r="FO274">
            <v>2069</v>
          </cell>
          <cell r="FP274">
            <v>2070</v>
          </cell>
          <cell r="FQ274">
            <v>2071</v>
          </cell>
          <cell r="FR274">
            <v>2072</v>
          </cell>
          <cell r="FS274">
            <v>2073</v>
          </cell>
          <cell r="FT274">
            <v>2074</v>
          </cell>
          <cell r="FU274">
            <v>2075</v>
          </cell>
          <cell r="FV274">
            <v>2076</v>
          </cell>
          <cell r="FW274">
            <v>2077</v>
          </cell>
          <cell r="FX274">
            <v>2078</v>
          </cell>
          <cell r="FY274">
            <v>2079</v>
          </cell>
          <cell r="FZ274">
            <v>2080</v>
          </cell>
          <cell r="GA274">
            <v>2081</v>
          </cell>
          <cell r="GB274">
            <v>2082</v>
          </cell>
          <cell r="GC274">
            <v>2083</v>
          </cell>
          <cell r="GD274">
            <v>2084</v>
          </cell>
          <cell r="GE274">
            <v>2085</v>
          </cell>
          <cell r="GF274">
            <v>2086</v>
          </cell>
          <cell r="GG274">
            <v>2087</v>
          </cell>
          <cell r="GH274">
            <v>2088</v>
          </cell>
          <cell r="GI274">
            <v>2089</v>
          </cell>
          <cell r="GJ274">
            <v>2090</v>
          </cell>
          <cell r="GK274">
            <v>2091</v>
          </cell>
          <cell r="GL274">
            <v>2092</v>
          </cell>
          <cell r="GM274">
            <v>2093</v>
          </cell>
          <cell r="GN274">
            <v>2094</v>
          </cell>
          <cell r="GO274">
            <v>2095</v>
          </cell>
          <cell r="GP274">
            <v>2096</v>
          </cell>
          <cell r="GQ274">
            <v>2097</v>
          </cell>
          <cell r="GR274">
            <v>2098</v>
          </cell>
          <cell r="GS274">
            <v>2099</v>
          </cell>
          <cell r="GT274">
            <v>2100</v>
          </cell>
        </row>
        <row r="275">
          <cell r="A275" t="str">
            <v>Remind_base</v>
          </cell>
          <cell r="B275">
            <v>0</v>
          </cell>
          <cell r="C275">
            <v>573.68692928051348</v>
          </cell>
          <cell r="D275">
            <v>590.07682957643817</v>
          </cell>
          <cell r="E275">
            <v>606.92410243587756</v>
          </cell>
          <cell r="F275">
            <v>624.24093000426444</v>
          </cell>
          <cell r="G275">
            <v>642.03978685202389</v>
          </cell>
          <cell r="H275">
            <v>660.33344513008069</v>
          </cell>
          <cell r="I275">
            <v>679.13497969535069</v>
          </cell>
          <cell r="J275">
            <v>698.45777319568481</v>
          </cell>
          <cell r="K275">
            <v>718.31552110290488</v>
          </cell>
          <cell r="L275">
            <v>738.7222366816975</v>
          </cell>
          <cell r="M275">
            <v>759.69225588119082</v>
          </cell>
          <cell r="N275">
            <v>781.24024213505584</v>
          </cell>
          <cell r="O275">
            <v>803.38119105491478</v>
          </cell>
          <cell r="P275">
            <v>826.13043500072445</v>
          </cell>
          <cell r="Q275">
            <v>849.50364751061022</v>
          </cell>
          <cell r="R275">
            <v>873.51684757137127</v>
          </cell>
          <cell r="S275">
            <v>898.18640370953358</v>
          </cell>
          <cell r="T275">
            <v>923.52903788141293</v>
          </cell>
          <cell r="U275">
            <v>949.56182913914108</v>
          </cell>
          <cell r="V275">
            <v>976.30221704800658</v>
          </cell>
          <cell r="W275">
            <v>1003.7680048287808</v>
          </cell>
          <cell r="X275">
            <v>1031.9773621968841</v>
          </cell>
          <cell r="Y275">
            <v>1060.9488278683602</v>
          </cell>
          <cell r="Z275">
            <v>1090.701311700597</v>
          </cell>
          <cell r="AA275">
            <v>1121.2540964335958</v>
          </cell>
          <cell r="AB275">
            <v>1152.6268389953268</v>
          </cell>
          <cell r="AC275">
            <v>1184.8395713323021</v>
          </cell>
          <cell r="AD275">
            <v>1217.912700723954</v>
          </cell>
          <cell r="AE275">
            <v>1251.8670095367142</v>
          </cell>
          <cell r="AF275">
            <v>1286.7236543708323</v>
          </cell>
          <cell r="AG275">
            <v>1322.5041645499487</v>
          </cell>
          <cell r="AH275">
            <v>1359.2304399002362</v>
          </cell>
          <cell r="AI275">
            <v>1396.9247477625458</v>
          </cell>
          <cell r="AJ275">
            <v>1435.609719177384</v>
          </cell>
          <cell r="AK275">
            <v>1475.3083441787783</v>
          </cell>
          <cell r="AL275">
            <v>1516.0439661290504</v>
          </cell>
          <cell r="AM275">
            <v>1557.8402750222706</v>
          </cell>
          <cell r="AN275">
            <v>1600.7212996796727</v>
          </cell>
          <cell r="AO275">
            <v>1644.7113987555381</v>
          </cell>
          <cell r="AP275">
            <v>1689.8352504670322</v>
          </cell>
          <cell r="AQ275">
            <v>1736.1178409561389</v>
          </cell>
          <cell r="AR275">
            <v>1783.5844511862103</v>
          </cell>
          <cell r="AS275">
            <v>1832.2606422696895</v>
          </cell>
          <cell r="AT275">
            <v>1882.1722391172455</v>
          </cell>
          <cell r="AU275">
            <v>1933.3453122919218</v>
          </cell>
          <cell r="AV275">
            <v>1985.8061579448186</v>
          </cell>
          <cell r="AW275">
            <v>2039.5812757013985</v>
          </cell>
          <cell r="AX275">
            <v>2094.697344359618</v>
          </cell>
          <cell r="AY275">
            <v>2151.1811952527487</v>
          </cell>
          <cell r="AZ275">
            <v>2209.0597831209566</v>
          </cell>
          <cell r="BA275">
            <v>2268.360154326394</v>
          </cell>
          <cell r="BB275">
            <v>2329.1094122367094</v>
          </cell>
          <cell r="BC275">
            <v>2391.3346795914945</v>
          </cell>
          <cell r="BD275">
            <v>2455.0630576551766</v>
          </cell>
          <cell r="BE275">
            <v>2520.3215819482725</v>
          </cell>
          <cell r="BF275">
            <v>2587.1371743366071</v>
          </cell>
          <cell r="BG275">
            <v>2655.5365912451648</v>
          </cell>
          <cell r="BH275">
            <v>2725.5463677495045</v>
          </cell>
          <cell r="BI275">
            <v>2797.1927572831983</v>
          </cell>
          <cell r="BJ275">
            <v>2870.5016666844394</v>
          </cell>
          <cell r="BK275">
            <v>2945.4985862888184</v>
          </cell>
          <cell r="BL275">
            <v>3022.2085147581411</v>
          </cell>
          <cell r="BM275">
            <v>3100.6558783171758</v>
          </cell>
          <cell r="BN275">
            <v>3180.8644440510866</v>
          </cell>
          <cell r="BO275">
            <v>3262.8572268962371</v>
          </cell>
          <cell r="BP275">
            <v>3430.8003850948207</v>
          </cell>
          <cell r="BQ275">
            <v>3574.4519477592962</v>
          </cell>
          <cell r="BR275">
            <v>3787.972876252396</v>
          </cell>
          <cell r="BS275">
            <v>4018.4404083134696</v>
          </cell>
          <cell r="BT275">
            <v>4238.910941278169</v>
          </cell>
          <cell r="BU275">
            <v>4368.8277521272839</v>
          </cell>
          <cell r="BV275">
            <v>4581.396309653569</v>
          </cell>
          <cell r="BW275">
            <v>4821.3760718078684</v>
          </cell>
          <cell r="BX275">
            <v>4802.5448641839657</v>
          </cell>
          <cell r="BY275">
            <v>4768.2911966601632</v>
          </cell>
          <cell r="BZ275">
            <v>5016.6491867205568</v>
          </cell>
          <cell r="CA275">
            <v>5148.2336488118344</v>
          </cell>
          <cell r="CB275">
            <v>5289.9382888554956</v>
          </cell>
          <cell r="CC275">
            <v>5416.4429191252711</v>
          </cell>
          <cell r="CD275">
            <v>5280.2650568139916</v>
          </cell>
          <cell r="CE275">
            <v>5196.9853942431091</v>
          </cell>
          <cell r="CF275">
            <v>5113.4171517863488</v>
          </cell>
          <cell r="CG275">
            <v>5136.2062977211153</v>
          </cell>
          <cell r="CH275">
            <v>5350.6132345782935</v>
          </cell>
          <cell r="CI275">
            <v>5444.5888583882943</v>
          </cell>
          <cell r="CJ275">
            <v>5520.7822655834316</v>
          </cell>
          <cell r="CK275">
            <v>5669.7066745285629</v>
          </cell>
          <cell r="CL275">
            <v>5824.6051418845</v>
          </cell>
          <cell r="CM275">
            <v>5883.7894525665997</v>
          </cell>
          <cell r="CN275">
            <v>5904.4711686923702</v>
          </cell>
          <cell r="CO275">
            <v>5857.4170065729704</v>
          </cell>
          <cell r="CP275">
            <v>5787.6882227902952</v>
          </cell>
          <cell r="CQ275">
            <v>5726.0429511582943</v>
          </cell>
          <cell r="CR275">
            <v>5671.37609167338</v>
          </cell>
          <cell r="CS275">
            <v>5718.6890659283181</v>
          </cell>
          <cell r="CT275">
            <v>5833.8416833248739</v>
          </cell>
          <cell r="CU275">
            <v>5815.6690828064493</v>
          </cell>
          <cell r="CV275">
            <v>5831.3123010795871</v>
          </cell>
          <cell r="CW275">
            <v>5883.1929336378907</v>
          </cell>
          <cell r="CX275">
            <v>5999.5330396060699</v>
          </cell>
          <cell r="CY275">
            <v>5967.6085224366534</v>
          </cell>
          <cell r="CZ275">
            <v>6012.8841837977225</v>
          </cell>
          <cell r="DA275">
            <v>6067.3012258083836</v>
          </cell>
          <cell r="DB275">
            <v>6174.5818082623073</v>
          </cell>
          <cell r="DC275">
            <v>6197.7989787553943</v>
          </cell>
          <cell r="DD275">
            <v>6219.1190140081717</v>
          </cell>
          <cell r="DE275">
            <v>6225.4176779008094</v>
          </cell>
          <cell r="DF275">
            <v>6144.3365713193843</v>
          </cell>
          <cell r="DG275">
            <v>6220.5163661029901</v>
          </cell>
          <cell r="DH275">
            <v>6297.2201203783306</v>
          </cell>
          <cell r="DI275">
            <v>6374.406135091238</v>
          </cell>
          <cell r="DJ275">
            <v>6452.0327111875413</v>
          </cell>
          <cell r="DK275">
            <v>6530.0581496130681</v>
          </cell>
          <cell r="DL275">
            <v>6608.4407513136512</v>
          </cell>
          <cell r="DM275">
            <v>6687.1388172351189</v>
          </cell>
          <cell r="DN275">
            <v>6766.1106483233016</v>
          </cell>
          <cell r="DO275">
            <v>6845.3145455240274</v>
          </cell>
          <cell r="DP275">
            <v>6924.7088097831274</v>
          </cell>
          <cell r="DQ275">
            <v>7004.251742046431</v>
          </cell>
          <cell r="DR275">
            <v>7083.9016432597682</v>
          </cell>
          <cell r="DS275">
            <v>7163.6168143689692</v>
          </cell>
          <cell r="DT275">
            <v>7243.3555563198615</v>
          </cell>
          <cell r="DU275">
            <v>7323.0761700582789</v>
          </cell>
          <cell r="DV275">
            <v>7402.7369565300469</v>
          </cell>
          <cell r="DW275">
            <v>7482.2962166809966</v>
          </cell>
          <cell r="DX275">
            <v>7561.7122514569592</v>
          </cell>
          <cell r="DY275">
            <v>7640.9433618037638</v>
          </cell>
          <cell r="DZ275">
            <v>7719.9478486672406</v>
          </cell>
          <cell r="EA275">
            <v>7798.684012993217</v>
          </cell>
          <cell r="EB275">
            <v>7877.1101557275242</v>
          </cell>
          <cell r="EC275">
            <v>7955.1845778159932</v>
          </cell>
          <cell r="ED275">
            <v>8032.8655802044523</v>
          </cell>
          <cell r="EE275">
            <v>8110.1114638387307</v>
          </cell>
          <cell r="EF275">
            <v>8186.8805296646606</v>
          </cell>
          <cell r="EG275">
            <v>8263.1310786280683</v>
          </cell>
          <cell r="EH275">
            <v>8338.8214116747895</v>
          </cell>
          <cell r="EI275">
            <v>8413.9098297506462</v>
          </cell>
          <cell r="EJ275">
            <v>8488.3546338014712</v>
          </cell>
          <cell r="EK275">
            <v>8562.1141247730975</v>
          </cell>
          <cell r="EL275">
            <v>8635.1466036113507</v>
          </cell>
          <cell r="EM275">
            <v>8707.4103712620617</v>
          </cell>
          <cell r="EN275">
            <v>8778.8637286710618</v>
          </cell>
          <cell r="EO275">
            <v>8849.4649767841784</v>
          </cell>
          <cell r="EP275">
            <v>8919.1724165472424</v>
          </cell>
          <cell r="EQ275">
            <v>8987.944348906085</v>
          </cell>
          <cell r="ER275">
            <v>9055.7390748065336</v>
          </cell>
          <cell r="ES275">
            <v>9122.5148951944193</v>
          </cell>
          <cell r="ET275">
            <v>9188.2301110155713</v>
          </cell>
          <cell r="EU275">
            <v>9252.8430232158207</v>
          </cell>
          <cell r="EV275">
            <v>9316.311932740995</v>
          </cell>
          <cell r="EW275">
            <v>9378.5951405369233</v>
          </cell>
          <cell r="EX275">
            <v>9439.6509475494386</v>
          </cell>
          <cell r="EY275">
            <v>9499.4376547243683</v>
          </cell>
          <cell r="EZ275">
            <v>9557.9135630075452</v>
          </cell>
          <cell r="FA275">
            <v>9615.0369733447951</v>
          </cell>
          <cell r="FB275">
            <v>9670.7661866819508</v>
          </cell>
          <cell r="FC275">
            <v>9725.0595039648379</v>
          </cell>
          <cell r="FD275">
            <v>9777.8752261392929</v>
          </cell>
          <cell r="FE275">
            <v>9829.1716541511378</v>
          </cell>
          <cell r="FF275">
            <v>9878.9070889462091</v>
          </cell>
          <cell r="FG275">
            <v>9927.0398314703325</v>
          </cell>
          <cell r="FH275">
            <v>9973.5281826693372</v>
          </cell>
          <cell r="FI275">
            <v>10018.330443489058</v>
          </cell>
          <cell r="FJ275">
            <v>10061.404914875318</v>
          </cell>
          <cell r="FK275">
            <v>10102.709897773952</v>
          </cell>
          <cell r="FL275">
            <v>10142.203693130788</v>
          </cell>
          <cell r="FM275">
            <v>10179.844601891655</v>
          </cell>
          <cell r="FN275">
            <v>10215.590925002385</v>
          </cell>
          <cell r="FO275">
            <v>10249.400963408803</v>
          </cell>
          <cell r="FP275">
            <v>10281.233018056746</v>
          </cell>
          <cell r="FQ275">
            <v>10311.045389892039</v>
          </cell>
          <cell r="FR275">
            <v>10338.796379860511</v>
          </cell>
          <cell r="FS275">
            <v>10364.444288907995</v>
          </cell>
          <cell r="FT275">
            <v>10387.947417980316</v>
          </cell>
          <cell r="FU275">
            <v>10409.264068023307</v>
          </cell>
          <cell r="FV275">
            <v>10428.352539982799</v>
          </cell>
          <cell r="FW275">
            <v>10445.171134804621</v>
          </cell>
          <cell r="FX275">
            <v>10459.678153434601</v>
          </cell>
          <cell r="FY275">
            <v>10471.83189681857</v>
          </cell>
          <cell r="FZ275">
            <v>10481.590665902357</v>
          </cell>
          <cell r="GA275">
            <v>10488.912761631793</v>
          </cell>
          <cell r="GB275">
            <v>10493.756484952708</v>
          </cell>
          <cell r="GC275">
            <v>10496.080136810928</v>
          </cell>
          <cell r="GD275">
            <v>10495.842018152287</v>
          </cell>
          <cell r="GE275">
            <v>10493.000429922613</v>
          </cell>
          <cell r="GF275">
            <v>10487.513673067737</v>
          </cell>
          <cell r="GG275">
            <v>10479.340048533486</v>
          </cell>
          <cell r="GH275">
            <v>10468.437857265693</v>
          </cell>
          <cell r="GI275">
            <v>10454.765400210184</v>
          </cell>
          <cell r="GJ275">
            <v>10438.280978312794</v>
          </cell>
          <cell r="GK275">
            <v>10418.94289251935</v>
          </cell>
          <cell r="GL275">
            <v>10396.70944377568</v>
          </cell>
          <cell r="GM275">
            <v>10371.538933027614</v>
          </cell>
          <cell r="GN275">
            <v>10343.389661220985</v>
          </cell>
          <cell r="GO275">
            <v>10312.21992930162</v>
          </cell>
          <cell r="GP275">
            <v>10277.98803821535</v>
          </cell>
          <cell r="GQ275">
            <v>10240.652288908004</v>
          </cell>
          <cell r="GR275">
            <v>10200.17098232541</v>
          </cell>
          <cell r="GS275">
            <v>10156.502419413404</v>
          </cell>
          <cell r="GT275">
            <v>10109.604901117807</v>
          </cell>
        </row>
        <row r="276">
          <cell r="A276" t="str">
            <v>Remind_450ppm</v>
          </cell>
          <cell r="B276">
            <v>0</v>
          </cell>
          <cell r="C276">
            <v>573.68692928051348</v>
          </cell>
          <cell r="D276">
            <v>590.07682957643817</v>
          </cell>
          <cell r="E276">
            <v>606.92410243587756</v>
          </cell>
          <cell r="F276">
            <v>624.24093000426444</v>
          </cell>
          <cell r="G276">
            <v>642.03978685202389</v>
          </cell>
          <cell r="H276">
            <v>660.33344513008069</v>
          </cell>
          <cell r="I276">
            <v>679.13497969535069</v>
          </cell>
          <cell r="J276">
            <v>698.45777319568481</v>
          </cell>
          <cell r="K276">
            <v>718.31552110290488</v>
          </cell>
          <cell r="L276">
            <v>738.7222366816975</v>
          </cell>
          <cell r="M276">
            <v>759.69225588119082</v>
          </cell>
          <cell r="N276">
            <v>781.24024213505584</v>
          </cell>
          <cell r="O276">
            <v>803.38119105491478</v>
          </cell>
          <cell r="P276">
            <v>826.13043500072445</v>
          </cell>
          <cell r="Q276">
            <v>849.50364751061022</v>
          </cell>
          <cell r="R276">
            <v>873.51684757137127</v>
          </cell>
          <cell r="S276">
            <v>898.18640370953358</v>
          </cell>
          <cell r="T276">
            <v>923.52903788141293</v>
          </cell>
          <cell r="U276">
            <v>949.56182913914108</v>
          </cell>
          <cell r="V276">
            <v>976.30221704800658</v>
          </cell>
          <cell r="W276">
            <v>1003.7680048287808</v>
          </cell>
          <cell r="X276">
            <v>1031.9773621968841</v>
          </cell>
          <cell r="Y276">
            <v>1060.9488278683602</v>
          </cell>
          <cell r="Z276">
            <v>1090.701311700597</v>
          </cell>
          <cell r="AA276">
            <v>1121.2540964335958</v>
          </cell>
          <cell r="AB276">
            <v>1152.6268389953268</v>
          </cell>
          <cell r="AC276">
            <v>1184.8395713323021</v>
          </cell>
          <cell r="AD276">
            <v>1217.912700723954</v>
          </cell>
          <cell r="AE276">
            <v>1251.8670095367142</v>
          </cell>
          <cell r="AF276">
            <v>1286.7236543708323</v>
          </cell>
          <cell r="AG276">
            <v>1322.5041645499487</v>
          </cell>
          <cell r="AH276">
            <v>1359.2304399002362</v>
          </cell>
          <cell r="AI276">
            <v>1396.9247477625458</v>
          </cell>
          <cell r="AJ276">
            <v>1435.609719177384</v>
          </cell>
          <cell r="AK276">
            <v>1475.3083441787783</v>
          </cell>
          <cell r="AL276">
            <v>1516.0439661290504</v>
          </cell>
          <cell r="AM276">
            <v>1557.8402750222706</v>
          </cell>
          <cell r="AN276">
            <v>1600.7212996796727</v>
          </cell>
          <cell r="AO276">
            <v>1644.7113987555381</v>
          </cell>
          <cell r="AP276">
            <v>1689.8352504670322</v>
          </cell>
          <cell r="AQ276">
            <v>1736.1178409561389</v>
          </cell>
          <cell r="AR276">
            <v>1783.5844511862103</v>
          </cell>
          <cell r="AS276">
            <v>1832.2606422696895</v>
          </cell>
          <cell r="AT276">
            <v>1882.1722391172455</v>
          </cell>
          <cell r="AU276">
            <v>1933.3453122919218</v>
          </cell>
          <cell r="AV276">
            <v>1985.8061579448186</v>
          </cell>
          <cell r="AW276">
            <v>2039.5812757013985</v>
          </cell>
          <cell r="AX276">
            <v>2094.697344359618</v>
          </cell>
          <cell r="AY276">
            <v>2151.1811952527487</v>
          </cell>
          <cell r="AZ276">
            <v>2209.0597831209566</v>
          </cell>
          <cell r="BA276">
            <v>2268.360154326394</v>
          </cell>
          <cell r="BB276">
            <v>2329.1094122367094</v>
          </cell>
          <cell r="BC276">
            <v>2391.3346795914945</v>
          </cell>
          <cell r="BD276">
            <v>2455.0630576551766</v>
          </cell>
          <cell r="BE276">
            <v>2520.3215819482725</v>
          </cell>
          <cell r="BF276">
            <v>2587.1371743366071</v>
          </cell>
          <cell r="BG276">
            <v>2655.5365912451648</v>
          </cell>
          <cell r="BH276">
            <v>2725.5463677495045</v>
          </cell>
          <cell r="BI276">
            <v>2797.1927572831983</v>
          </cell>
          <cell r="BJ276">
            <v>2870.5016666844394</v>
          </cell>
          <cell r="BK276">
            <v>2945.4985862888184</v>
          </cell>
          <cell r="BL276">
            <v>3022.2085147581411</v>
          </cell>
          <cell r="BM276">
            <v>3100.6558783171758</v>
          </cell>
          <cell r="BN276">
            <v>3180.8644440510866</v>
          </cell>
          <cell r="BO276">
            <v>3262.8572268962371</v>
          </cell>
          <cell r="BP276">
            <v>3430.8003850948207</v>
          </cell>
          <cell r="BQ276">
            <v>3574.4519477592962</v>
          </cell>
          <cell r="BR276">
            <v>3787.972876252396</v>
          </cell>
          <cell r="BS276">
            <v>4018.4404083134696</v>
          </cell>
          <cell r="BT276">
            <v>4238.910941278169</v>
          </cell>
          <cell r="BU276">
            <v>4368.8277521272839</v>
          </cell>
          <cell r="BV276">
            <v>4581.396309653569</v>
          </cell>
          <cell r="BW276">
            <v>4821.3760718078684</v>
          </cell>
          <cell r="BX276">
            <v>4802.5448641839657</v>
          </cell>
          <cell r="BY276">
            <v>4768.2911966601632</v>
          </cell>
          <cell r="BZ276">
            <v>5016.6491867205568</v>
          </cell>
          <cell r="CA276">
            <v>5148.2336488118344</v>
          </cell>
          <cell r="CB276">
            <v>5289.9382888554956</v>
          </cell>
          <cell r="CC276">
            <v>5416.4429191252711</v>
          </cell>
          <cell r="CD276">
            <v>5280.2650568139916</v>
          </cell>
          <cell r="CE276">
            <v>5196.9853942431091</v>
          </cell>
          <cell r="CF276">
            <v>5113.4171517863488</v>
          </cell>
          <cell r="CG276">
            <v>5136.2062977211153</v>
          </cell>
          <cell r="CH276">
            <v>5350.6132345782935</v>
          </cell>
          <cell r="CI276">
            <v>5444.5888583882943</v>
          </cell>
          <cell r="CJ276">
            <v>5520.7822655834316</v>
          </cell>
          <cell r="CK276">
            <v>5669.7066745285629</v>
          </cell>
          <cell r="CL276">
            <v>5824.6051418845</v>
          </cell>
          <cell r="CM276">
            <v>5883.7894525665997</v>
          </cell>
          <cell r="CN276">
            <v>5904.4711686923702</v>
          </cell>
          <cell r="CO276">
            <v>5857.4170065729704</v>
          </cell>
          <cell r="CP276">
            <v>5787.6882227902952</v>
          </cell>
          <cell r="CQ276">
            <v>5726.0429511582943</v>
          </cell>
          <cell r="CR276">
            <v>5671.37609167338</v>
          </cell>
          <cell r="CS276">
            <v>5718.6890659283181</v>
          </cell>
          <cell r="CT276">
            <v>5833.8416833248739</v>
          </cell>
          <cell r="CU276">
            <v>5815.6690828064493</v>
          </cell>
          <cell r="CV276">
            <v>5831.3123010795871</v>
          </cell>
          <cell r="CW276">
            <v>5883.1929336378907</v>
          </cell>
          <cell r="CX276">
            <v>5999.5330396060699</v>
          </cell>
          <cell r="CY276">
            <v>5967.6085224366534</v>
          </cell>
          <cell r="CZ276">
            <v>6012.8841837977225</v>
          </cell>
          <cell r="DA276">
            <v>6067.3012258083836</v>
          </cell>
          <cell r="DB276">
            <v>6174.5818082623073</v>
          </cell>
          <cell r="DC276">
            <v>6197.7989787553943</v>
          </cell>
          <cell r="DD276">
            <v>6219.1190140081717</v>
          </cell>
          <cell r="DE276">
            <v>6225.4176779008094</v>
          </cell>
          <cell r="DF276">
            <v>5887.4328208273619</v>
          </cell>
          <cell r="DG276">
            <v>5891.7930404891558</v>
          </cell>
          <cell r="DH276">
            <v>5901.3723846374314</v>
          </cell>
          <cell r="DI276">
            <v>5915.7789598929967</v>
          </cell>
          <cell r="DJ276">
            <v>5934.6341809878659</v>
          </cell>
          <cell r="DK276">
            <v>5957.5726010891367</v>
          </cell>
          <cell r="DL276">
            <v>5984.241742122862</v>
          </cell>
          <cell r="DM276">
            <v>6014.3019250979269</v>
          </cell>
          <cell r="DN276">
            <v>6047.4261004299224</v>
          </cell>
          <cell r="DO276">
            <v>6083.2996782650234</v>
          </cell>
          <cell r="DP276">
            <v>6121.6203588038597</v>
          </cell>
          <cell r="DQ276">
            <v>6162.0979626253938</v>
          </cell>
          <cell r="DR276">
            <v>6204.4542610107947</v>
          </cell>
          <cell r="DS276">
            <v>6248.4228062673155</v>
          </cell>
          <cell r="DT276">
            <v>6293.7487620521633</v>
          </cell>
          <cell r="DU276">
            <v>6340.1887336963782</v>
          </cell>
          <cell r="DV276">
            <v>6387.5105985287091</v>
          </cell>
          <cell r="DW276">
            <v>6435.4933361994836</v>
          </cell>
          <cell r="DX276">
            <v>6483.9268590044912</v>
          </cell>
          <cell r="DY276">
            <v>6532.6118422088466</v>
          </cell>
          <cell r="DZ276">
            <v>6581.3595543708798</v>
          </cell>
          <cell r="EA276">
            <v>6629.9916876659981</v>
          </cell>
          <cell r="EB276">
            <v>6678.3401882105663</v>
          </cell>
          <cell r="EC276">
            <v>6726.2470863857834</v>
          </cell>
          <cell r="ED276">
            <v>6773.5643271615554</v>
          </cell>
          <cell r="EE276">
            <v>6820.1536004203699</v>
          </cell>
          <cell r="EF276">
            <v>6865.8861712811695</v>
          </cell>
          <cell r="EG276">
            <v>6910.6427104232362</v>
          </cell>
          <cell r="EH276">
            <v>6954.3131244100505</v>
          </cell>
          <cell r="EI276">
            <v>6996.796386013184</v>
          </cell>
          <cell r="EJ276">
            <v>7038.0003645361621</v>
          </cell>
          <cell r="EK276">
            <v>7077.841656138341</v>
          </cell>
          <cell r="EL276">
            <v>7116.245414158785</v>
          </cell>
          <cell r="EM276">
            <v>7153.1451794401455</v>
          </cell>
          <cell r="EN276">
            <v>7188.4827106525263</v>
          </cell>
          <cell r="EO276">
            <v>7222.207814617369</v>
          </cell>
          <cell r="EP276">
            <v>7254.2781766313174</v>
          </cell>
          <cell r="EQ276">
            <v>7284.6591907901011</v>
          </cell>
          <cell r="ER276">
            <v>7313.3237903124109</v>
          </cell>
          <cell r="ES276">
            <v>7340.2522778637622</v>
          </cell>
          <cell r="ET276">
            <v>7365.4321558803858</v>
          </cell>
          <cell r="EU276">
            <v>7388.8579568930945</v>
          </cell>
          <cell r="EV276">
            <v>7410.5310738511507</v>
          </cell>
          <cell r="EW276">
            <v>7430.4595904461648</v>
          </cell>
          <cell r="EX276">
            <v>7448.6581114359396</v>
          </cell>
          <cell r="EY276">
            <v>7465.1475929683766</v>
          </cell>
          <cell r="EZ276">
            <v>7479.9551729053219</v>
          </cell>
          <cell r="FA276">
            <v>7493.1140011464577</v>
          </cell>
          <cell r="FB276">
            <v>7504.6630699531843</v>
          </cell>
          <cell r="FC276">
            <v>7514.6470442724749</v>
          </cell>
          <cell r="FD276">
            <v>7523.1160920607608</v>
          </cell>
          <cell r="FE276">
            <v>7530.1257146078142</v>
          </cell>
          <cell r="FF276">
            <v>7535.7365768606087</v>
          </cell>
          <cell r="FG276">
            <v>7540.0143377472059</v>
          </cell>
          <cell r="FH276">
            <v>7543.0294805006242</v>
          </cell>
          <cell r="FI276">
            <v>7544.8571429827098</v>
          </cell>
          <cell r="FJ276">
            <v>7545.5769480080244</v>
          </cell>
          <cell r="FK276">
            <v>7545.2728336677174</v>
          </cell>
          <cell r="FL276">
            <v>7544.0328836533927</v>
          </cell>
          <cell r="FM276">
            <v>7541.9491575809689</v>
          </cell>
          <cell r="FN276">
            <v>7539.117521314608</v>
          </cell>
          <cell r="FO276">
            <v>7535.6374772905347</v>
          </cell>
          <cell r="FP276">
            <v>7531.6119948409223</v>
          </cell>
          <cell r="FQ276">
            <v>7527.1473405178203</v>
          </cell>
          <cell r="FR276">
            <v>7522.3529084169277</v>
          </cell>
          <cell r="FS276">
            <v>7517.341050501579</v>
          </cell>
          <cell r="FT276">
            <v>7512.2269069265312</v>
          </cell>
          <cell r="FU276">
            <v>7507.1282363619021</v>
          </cell>
          <cell r="FV276">
            <v>7502.1652463169967</v>
          </cell>
          <cell r="FW276">
            <v>7497.4604234642175</v>
          </cell>
          <cell r="FX276">
            <v>7493.1383639629348</v>
          </cell>
          <cell r="FY276">
            <v>7489.3256037833144</v>
          </cell>
          <cell r="FZ276">
            <v>7486.1504490302914</v>
          </cell>
          <cell r="GA276">
            <v>7483.7428062673143</v>
          </cell>
          <cell r="GB276">
            <v>7482.2340128403603</v>
          </cell>
          <cell r="GC276">
            <v>7481.756667201681</v>
          </cell>
          <cell r="GD276">
            <v>7482.4444592337832</v>
          </cell>
          <cell r="GE276">
            <v>7484.432000573227</v>
          </cell>
          <cell r="GF276">
            <v>7487.8546549345547</v>
          </cell>
          <cell r="GG276">
            <v>7492.8483684341163</v>
          </cell>
          <cell r="GH276">
            <v>7499.5494999140137</v>
          </cell>
          <cell r="GI276">
            <v>7508.0946512658811</v>
          </cell>
          <cell r="GJ276">
            <v>7518.6204977548532</v>
          </cell>
          <cell r="GK276">
            <v>7531.2636183433715</v>
          </cell>
          <cell r="GL276">
            <v>7546.1603260150932</v>
          </cell>
          <cell r="GM276">
            <v>7563.4464980987859</v>
          </cell>
          <cell r="GN276">
            <v>7583.2574065921463</v>
          </cell>
          <cell r="GO276">
            <v>7605.7275484857237</v>
          </cell>
          <cell r="GP276">
            <v>7630.9904760867421</v>
          </cell>
          <cell r="GQ276">
            <v>7659.1786273430653</v>
          </cell>
          <cell r="GR276">
            <v>7690.4231561669903</v>
          </cell>
          <cell r="GS276">
            <v>7724.8537627591313</v>
          </cell>
          <cell r="GT276">
            <v>7762.5985239323436</v>
          </cell>
        </row>
        <row r="291">
          <cell r="A291" t="str">
            <v>GLOBAL</v>
          </cell>
          <cell r="B291">
            <v>1900</v>
          </cell>
          <cell r="C291">
            <v>1901</v>
          </cell>
          <cell r="D291">
            <v>1902</v>
          </cell>
          <cell r="E291">
            <v>1903</v>
          </cell>
          <cell r="F291">
            <v>1904</v>
          </cell>
          <cell r="G291">
            <v>1905</v>
          </cell>
          <cell r="H291">
            <v>1906</v>
          </cell>
          <cell r="I291">
            <v>1907</v>
          </cell>
          <cell r="J291">
            <v>1908</v>
          </cell>
          <cell r="K291">
            <v>1909</v>
          </cell>
          <cell r="L291">
            <v>1910</v>
          </cell>
          <cell r="M291">
            <v>1911</v>
          </cell>
          <cell r="N291">
            <v>1912</v>
          </cell>
          <cell r="O291">
            <v>1913</v>
          </cell>
          <cell r="P291">
            <v>1914</v>
          </cell>
          <cell r="Q291">
            <v>1915</v>
          </cell>
          <cell r="R291">
            <v>1916</v>
          </cell>
          <cell r="S291">
            <v>1917</v>
          </cell>
          <cell r="T291">
            <v>1918</v>
          </cell>
          <cell r="U291">
            <v>1919</v>
          </cell>
          <cell r="V291">
            <v>1920</v>
          </cell>
          <cell r="W291">
            <v>1921</v>
          </cell>
          <cell r="X291">
            <v>1922</v>
          </cell>
          <cell r="Y291">
            <v>1923</v>
          </cell>
          <cell r="Z291">
            <v>1924</v>
          </cell>
          <cell r="AA291">
            <v>1925</v>
          </cell>
          <cell r="AB291">
            <v>1926</v>
          </cell>
          <cell r="AC291">
            <v>1927</v>
          </cell>
          <cell r="AD291">
            <v>1928</v>
          </cell>
          <cell r="AE291">
            <v>1929</v>
          </cell>
          <cell r="AF291">
            <v>1930</v>
          </cell>
          <cell r="AG291">
            <v>1931</v>
          </cell>
          <cell r="AH291">
            <v>1932</v>
          </cell>
          <cell r="AI291">
            <v>1933</v>
          </cell>
          <cell r="AJ291">
            <v>1934</v>
          </cell>
          <cell r="AK291">
            <v>1935</v>
          </cell>
          <cell r="AL291">
            <v>1936</v>
          </cell>
          <cell r="AM291">
            <v>1937</v>
          </cell>
          <cell r="AN291">
            <v>1938</v>
          </cell>
          <cell r="AO291">
            <v>1939</v>
          </cell>
          <cell r="AP291">
            <v>1940</v>
          </cell>
          <cell r="AQ291">
            <v>1941</v>
          </cell>
          <cell r="AR291">
            <v>1942</v>
          </cell>
          <cell r="AS291">
            <v>1943</v>
          </cell>
          <cell r="AT291">
            <v>1944</v>
          </cell>
          <cell r="AU291">
            <v>1945</v>
          </cell>
          <cell r="AV291">
            <v>1946</v>
          </cell>
          <cell r="AW291">
            <v>1947</v>
          </cell>
          <cell r="AX291">
            <v>1948</v>
          </cell>
          <cell r="AY291">
            <v>1949</v>
          </cell>
          <cell r="AZ291">
            <v>1950</v>
          </cell>
          <cell r="BA291">
            <v>1951</v>
          </cell>
          <cell r="BB291">
            <v>1952</v>
          </cell>
          <cell r="BC291">
            <v>1953</v>
          </cell>
          <cell r="BD291">
            <v>1954</v>
          </cell>
          <cell r="BE291">
            <v>1955</v>
          </cell>
          <cell r="BF291">
            <v>1956</v>
          </cell>
          <cell r="BG291">
            <v>1957</v>
          </cell>
          <cell r="BH291">
            <v>1958</v>
          </cell>
          <cell r="BI291">
            <v>1959</v>
          </cell>
          <cell r="BJ291">
            <v>1960</v>
          </cell>
          <cell r="BK291">
            <v>1961</v>
          </cell>
          <cell r="BL291">
            <v>1962</v>
          </cell>
          <cell r="BM291">
            <v>1963</v>
          </cell>
          <cell r="BN291">
            <v>1964</v>
          </cell>
          <cell r="BO291">
            <v>1965</v>
          </cell>
          <cell r="BP291">
            <v>1966</v>
          </cell>
          <cell r="BQ291">
            <v>1967</v>
          </cell>
          <cell r="BR291">
            <v>1968</v>
          </cell>
          <cell r="BS291">
            <v>1969</v>
          </cell>
          <cell r="BT291">
            <v>1970</v>
          </cell>
          <cell r="BU291">
            <v>1971</v>
          </cell>
          <cell r="BV291">
            <v>1972</v>
          </cell>
          <cell r="BW291">
            <v>1973</v>
          </cell>
          <cell r="BX291">
            <v>1974</v>
          </cell>
          <cell r="BY291">
            <v>1975</v>
          </cell>
          <cell r="BZ291">
            <v>1976</v>
          </cell>
          <cell r="CA291">
            <v>1977</v>
          </cell>
          <cell r="CB291">
            <v>1978</v>
          </cell>
          <cell r="CC291">
            <v>1979</v>
          </cell>
          <cell r="CD291">
            <v>1980</v>
          </cell>
          <cell r="CE291">
            <v>1981</v>
          </cell>
          <cell r="CF291">
            <v>1982</v>
          </cell>
          <cell r="CG291">
            <v>1983</v>
          </cell>
          <cell r="CH291">
            <v>1984</v>
          </cell>
          <cell r="CI291">
            <v>1985</v>
          </cell>
          <cell r="CJ291">
            <v>1986</v>
          </cell>
          <cell r="CK291">
            <v>1987</v>
          </cell>
          <cell r="CL291">
            <v>1988</v>
          </cell>
          <cell r="CM291">
            <v>1989</v>
          </cell>
          <cell r="CN291">
            <v>1990</v>
          </cell>
          <cell r="CO291">
            <v>1991</v>
          </cell>
          <cell r="CP291">
            <v>1992</v>
          </cell>
          <cell r="CQ291">
            <v>1993</v>
          </cell>
          <cell r="CR291">
            <v>1994</v>
          </cell>
          <cell r="CS291">
            <v>1995</v>
          </cell>
          <cell r="CT291">
            <v>1996</v>
          </cell>
          <cell r="CU291">
            <v>1997</v>
          </cell>
          <cell r="CV291">
            <v>1998</v>
          </cell>
          <cell r="CW291">
            <v>1999</v>
          </cell>
          <cell r="CX291">
            <v>2000</v>
          </cell>
          <cell r="CY291">
            <v>2001</v>
          </cell>
          <cell r="CZ291">
            <v>2002</v>
          </cell>
          <cell r="DA291">
            <v>2003</v>
          </cell>
          <cell r="DB291">
            <v>2004</v>
          </cell>
          <cell r="DC291">
            <v>2005</v>
          </cell>
          <cell r="DD291">
            <v>2006</v>
          </cell>
          <cell r="DE291">
            <v>2007</v>
          </cell>
          <cell r="DF291">
            <v>2008</v>
          </cell>
          <cell r="DG291">
            <v>2009</v>
          </cell>
          <cell r="DH291">
            <v>2010</v>
          </cell>
          <cell r="DI291">
            <v>2011</v>
          </cell>
          <cell r="DJ291">
            <v>2012</v>
          </cell>
          <cell r="DK291">
            <v>2013</v>
          </cell>
          <cell r="DL291">
            <v>2014</v>
          </cell>
          <cell r="DM291">
            <v>2015</v>
          </cell>
          <cell r="DN291">
            <v>2016</v>
          </cell>
          <cell r="DO291">
            <v>2017</v>
          </cell>
          <cell r="DP291">
            <v>2018</v>
          </cell>
          <cell r="DQ291">
            <v>2019</v>
          </cell>
          <cell r="DR291">
            <v>2020</v>
          </cell>
          <cell r="DS291">
            <v>2021</v>
          </cell>
          <cell r="DT291">
            <v>2022</v>
          </cell>
          <cell r="DU291">
            <v>2023</v>
          </cell>
          <cell r="DV291">
            <v>2024</v>
          </cell>
          <cell r="DW291">
            <v>2025</v>
          </cell>
          <cell r="DX291">
            <v>2026</v>
          </cell>
          <cell r="DY291">
            <v>2027</v>
          </cell>
          <cell r="DZ291">
            <v>2028</v>
          </cell>
          <cell r="EA291">
            <v>2029</v>
          </cell>
          <cell r="EB291">
            <v>2030</v>
          </cell>
          <cell r="EC291">
            <v>2031</v>
          </cell>
          <cell r="ED291">
            <v>2032</v>
          </cell>
          <cell r="EE291">
            <v>2033</v>
          </cell>
          <cell r="EF291">
            <v>2034</v>
          </cell>
          <cell r="EG291">
            <v>2035</v>
          </cell>
          <cell r="EH291">
            <v>2036</v>
          </cell>
          <cell r="EI291">
            <v>2037</v>
          </cell>
          <cell r="EJ291">
            <v>2038</v>
          </cell>
          <cell r="EK291">
            <v>2039</v>
          </cell>
          <cell r="EL291">
            <v>2040</v>
          </cell>
          <cell r="EM291">
            <v>2041</v>
          </cell>
          <cell r="EN291">
            <v>2042</v>
          </cell>
          <cell r="EO291">
            <v>2043</v>
          </cell>
          <cell r="EP291">
            <v>2044</v>
          </cell>
          <cell r="EQ291">
            <v>2045</v>
          </cell>
          <cell r="ER291">
            <v>2046</v>
          </cell>
          <cell r="ES291">
            <v>2047</v>
          </cell>
          <cell r="ET291">
            <v>2048</v>
          </cell>
          <cell r="EU291">
            <v>2049</v>
          </cell>
          <cell r="EV291">
            <v>2050</v>
          </cell>
          <cell r="EW291">
            <v>2051</v>
          </cell>
          <cell r="EX291">
            <v>2052</v>
          </cell>
          <cell r="EY291">
            <v>2053</v>
          </cell>
          <cell r="EZ291">
            <v>2054</v>
          </cell>
          <cell r="FA291">
            <v>2055</v>
          </cell>
          <cell r="FB291">
            <v>2056</v>
          </cell>
          <cell r="FC291">
            <v>2057</v>
          </cell>
          <cell r="FD291">
            <v>2058</v>
          </cell>
          <cell r="FE291">
            <v>2059</v>
          </cell>
          <cell r="FF291">
            <v>2060</v>
          </cell>
          <cell r="FG291">
            <v>2061</v>
          </cell>
          <cell r="FH291">
            <v>2062</v>
          </cell>
          <cell r="FI291">
            <v>2063</v>
          </cell>
          <cell r="FJ291">
            <v>2064</v>
          </cell>
          <cell r="FK291">
            <v>2065</v>
          </cell>
          <cell r="FL291">
            <v>2066</v>
          </cell>
          <cell r="FM291">
            <v>2067</v>
          </cell>
          <cell r="FN291">
            <v>2068</v>
          </cell>
          <cell r="FO291">
            <v>2069</v>
          </cell>
          <cell r="FP291">
            <v>2070</v>
          </cell>
          <cell r="FQ291">
            <v>2071</v>
          </cell>
          <cell r="FR291">
            <v>2072</v>
          </cell>
          <cell r="FS291">
            <v>2073</v>
          </cell>
          <cell r="FT291">
            <v>2074</v>
          </cell>
          <cell r="FU291">
            <v>2075</v>
          </cell>
          <cell r="FV291">
            <v>2076</v>
          </cell>
          <cell r="FW291">
            <v>2077</v>
          </cell>
          <cell r="FX291">
            <v>2078</v>
          </cell>
          <cell r="FY291">
            <v>2079</v>
          </cell>
          <cell r="FZ291">
            <v>2080</v>
          </cell>
          <cell r="GA291">
            <v>2081</v>
          </cell>
          <cell r="GB291">
            <v>2082</v>
          </cell>
          <cell r="GC291">
            <v>2083</v>
          </cell>
          <cell r="GD291">
            <v>2084</v>
          </cell>
          <cell r="GE291">
            <v>2085</v>
          </cell>
          <cell r="GF291">
            <v>2086</v>
          </cell>
          <cell r="GG291">
            <v>2087</v>
          </cell>
          <cell r="GH291">
            <v>2088</v>
          </cell>
          <cell r="GI291">
            <v>2089</v>
          </cell>
          <cell r="GJ291">
            <v>2090</v>
          </cell>
          <cell r="GK291">
            <v>2091</v>
          </cell>
          <cell r="GL291">
            <v>2092</v>
          </cell>
          <cell r="GM291">
            <v>2093</v>
          </cell>
          <cell r="GN291">
            <v>2094</v>
          </cell>
          <cell r="GO291">
            <v>2095</v>
          </cell>
          <cell r="GP291">
            <v>2096</v>
          </cell>
          <cell r="GQ291">
            <v>2097</v>
          </cell>
          <cell r="GR291">
            <v>2098</v>
          </cell>
          <cell r="GS291">
            <v>2099</v>
          </cell>
          <cell r="GT291">
            <v>2100</v>
          </cell>
          <cell r="GU291">
            <v>2101</v>
          </cell>
          <cell r="GV291">
            <v>2102</v>
          </cell>
          <cell r="GW291">
            <v>2103</v>
          </cell>
          <cell r="GX291">
            <v>2104</v>
          </cell>
          <cell r="GY291">
            <v>2105</v>
          </cell>
          <cell r="GZ291">
            <v>2106</v>
          </cell>
          <cell r="HA291">
            <v>2107</v>
          </cell>
          <cell r="HB291">
            <v>2108</v>
          </cell>
          <cell r="HC291">
            <v>2109</v>
          </cell>
          <cell r="HD291">
            <v>2110</v>
          </cell>
          <cell r="HE291">
            <v>2111</v>
          </cell>
          <cell r="HF291">
            <v>2112</v>
          </cell>
          <cell r="HG291">
            <v>2113</v>
          </cell>
          <cell r="HH291">
            <v>2114</v>
          </cell>
          <cell r="HI291">
            <v>2115</v>
          </cell>
          <cell r="HJ291">
            <v>2116</v>
          </cell>
          <cell r="HK291">
            <v>2117</v>
          </cell>
          <cell r="HL291">
            <v>2118</v>
          </cell>
          <cell r="HM291">
            <v>2119</v>
          </cell>
          <cell r="HN291">
            <v>2120</v>
          </cell>
          <cell r="HO291">
            <v>2121</v>
          </cell>
          <cell r="HP291">
            <v>2122</v>
          </cell>
          <cell r="HQ291">
            <v>2123</v>
          </cell>
          <cell r="HR291">
            <v>2124</v>
          </cell>
          <cell r="HS291">
            <v>2125</v>
          </cell>
          <cell r="HT291">
            <v>2126</v>
          </cell>
        </row>
        <row r="292">
          <cell r="A292" t="str">
            <v>GEAhigh_avHIGH</v>
          </cell>
          <cell r="B292">
            <v>0</v>
          </cell>
          <cell r="C292">
            <v>598.10264222428486</v>
          </cell>
          <cell r="D292">
            <v>615.7015699262364</v>
          </cell>
          <cell r="E292">
            <v>633.81833893901489</v>
          </cell>
          <cell r="F292">
            <v>652.46818653319394</v>
          </cell>
          <cell r="G292">
            <v>671.6667983298546</v>
          </cell>
          <cell r="H292">
            <v>691.43032149311739</v>
          </cell>
          <cell r="I292">
            <v>711.77537831085897</v>
          </cell>
          <cell r="J292">
            <v>732.7190801750362</v>
          </cell>
          <cell r="K292">
            <v>754.27904197337466</v>
          </cell>
          <cell r="L292">
            <v>776.4733969045285</v>
          </cell>
          <cell r="M292">
            <v>799.32081172916844</v>
          </cell>
          <cell r="N292">
            <v>822.84050246982861</v>
          </cell>
          <cell r="O292">
            <v>847.05225057271286</v>
          </cell>
          <cell r="P292">
            <v>871.97641954505866</v>
          </cell>
          <cell r="Q292">
            <v>897.63397208204515</v>
          </cell>
          <cell r="R292">
            <v>924.04648769765674</v>
          </cell>
          <cell r="S292">
            <v>951.23618087432578</v>
          </cell>
          <cell r="T292">
            <v>979.22591974662112</v>
          </cell>
          <cell r="U292">
            <v>1008.0392453346988</v>
          </cell>
          <cell r="V292">
            <v>1037.7003913436852</v>
          </cell>
          <cell r="W292">
            <v>1068.2343045456537</v>
          </cell>
          <cell r="X292">
            <v>1099.6666657613287</v>
          </cell>
          <cell r="Y292">
            <v>1132.0239114591707</v>
          </cell>
          <cell r="Z292">
            <v>1165.3332559900039</v>
          </cell>
          <cell r="AA292">
            <v>1199.6227144758891</v>
          </cell>
          <cell r="AB292">
            <v>1234.9211263724931</v>
          </cell>
          <cell r="AC292">
            <v>1271.2581797247706</v>
          </cell>
          <cell r="AD292">
            <v>1308.6644361363601</v>
          </cell>
          <cell r="AE292">
            <v>1347.1713564736933</v>
          </cell>
          <cell r="AF292">
            <v>1386.811327326438</v>
          </cell>
          <cell r="AG292">
            <v>1427.6176882465313</v>
          </cell>
          <cell r="AH292">
            <v>1469.6247597887034</v>
          </cell>
          <cell r="AI292">
            <v>1512.867872376092</v>
          </cell>
          <cell r="AJ292">
            <v>1557.3833960152067</v>
          </cell>
          <cell r="AK292">
            <v>1603.20877088525</v>
          </cell>
          <cell r="AL292">
            <v>1650.3825388275152</v>
          </cell>
          <cell r="AM292">
            <v>1698.9443757613451</v>
          </cell>
          <cell r="AN292">
            <v>1748.9351250539205</v>
          </cell>
          <cell r="AO292">
            <v>1800.3968318719374</v>
          </cell>
          <cell r="AP292">
            <v>1853.3727785440726</v>
          </cell>
          <cell r="AQ292">
            <v>1907.9075209639714</v>
          </cell>
          <cell r="AR292">
            <v>1964.0469260643806</v>
          </cell>
          <cell r="AS292">
            <v>2021.8382103939448</v>
          </cell>
          <cell r="AT292">
            <v>2081.3299798291032</v>
          </cell>
          <cell r="AU292">
            <v>2142.5722704544987</v>
          </cell>
          <cell r="AV292">
            <v>2205.6165906462743</v>
          </cell>
          <cell r="AW292">
            <v>2270.5159643936527</v>
          </cell>
          <cell r="AX292">
            <v>2337.3249758952375</v>
          </cell>
          <cell r="AY292">
            <v>2406.0998154675412</v>
          </cell>
          <cell r="AZ292">
            <v>2476.8983268043512</v>
          </cell>
          <cell r="BA292">
            <v>2549.7800556266898</v>
          </cell>
          <cell r="BB292">
            <v>2624.8062997642714</v>
          </cell>
          <cell r="BC292">
            <v>2702.0401607105937</v>
          </cell>
          <cell r="BD292">
            <v>2781.5465966950092</v>
          </cell>
          <cell r="BE292">
            <v>2863.3924773164294</v>
          </cell>
          <cell r="BF292">
            <v>2947.6466397845948</v>
          </cell>
          <cell r="BG292">
            <v>3034.3799468162274</v>
          </cell>
          <cell r="BH292">
            <v>3123.6653462347517</v>
          </cell>
          <cell r="BI292">
            <v>3215.5779323237166</v>
          </cell>
          <cell r="BJ292">
            <v>3310.1950089855086</v>
          </cell>
          <cell r="BK292">
            <v>3407.5961547584966</v>
          </cell>
          <cell r="BL292">
            <v>3507.8632897472671</v>
          </cell>
          <cell r="BM292">
            <v>3611.0807445222654</v>
          </cell>
          <cell r="BN292">
            <v>3717.3353310467724</v>
          </cell>
          <cell r="BO292">
            <v>3826.7164156908857</v>
          </cell>
          <cell r="BP292">
            <v>4036.3247634251088</v>
          </cell>
          <cell r="BQ292">
            <v>4144.9107539214292</v>
          </cell>
          <cell r="BR292">
            <v>4431.1473431949826</v>
          </cell>
          <cell r="BS292">
            <v>4709.654954178066</v>
          </cell>
          <cell r="BT292">
            <v>4983.2659797794731</v>
          </cell>
          <cell r="BU292">
            <v>5168.1793555585982</v>
          </cell>
          <cell r="BV292">
            <v>5429.2891991392207</v>
          </cell>
          <cell r="BW292">
            <v>5739.6805044844796</v>
          </cell>
          <cell r="BX292">
            <v>5772.9038311733239</v>
          </cell>
          <cell r="BY292">
            <v>5784.1113822998259</v>
          </cell>
          <cell r="BZ292">
            <v>6108.7596598003829</v>
          </cell>
          <cell r="CA292">
            <v>6313.7106982126234</v>
          </cell>
          <cell r="CB292">
            <v>6531.8522926494334</v>
          </cell>
          <cell r="CC292">
            <v>6770.006586961119</v>
          </cell>
          <cell r="CD292">
            <v>6646.4670261474939</v>
          </cell>
          <cell r="CE292">
            <v>6607.2845380056688</v>
          </cell>
          <cell r="CF292">
            <v>6584.4687189467631</v>
          </cell>
          <cell r="CG292">
            <v>6671.7720682872832</v>
          </cell>
          <cell r="CH292">
            <v>6992.5638788014785</v>
          </cell>
          <cell r="CI292">
            <v>7174.0001774137718</v>
          </cell>
          <cell r="CJ292">
            <v>7350.7282061593642</v>
          </cell>
          <cell r="CK292">
            <v>7599.1207270677887</v>
          </cell>
          <cell r="CL292">
            <v>7875.393199038278</v>
          </cell>
          <cell r="CM292">
            <v>8028.812258654184</v>
          </cell>
          <cell r="CN292">
            <v>8120.7635707406462</v>
          </cell>
          <cell r="CO292">
            <v>8164.4821450725221</v>
          </cell>
          <cell r="CP292">
            <v>8197.9645401676516</v>
          </cell>
          <cell r="CQ292">
            <v>8266.3133173581773</v>
          </cell>
          <cell r="CR292">
            <v>8352.6449568679509</v>
          </cell>
          <cell r="CS292">
            <v>8564.8945072144161</v>
          </cell>
          <cell r="CT292">
            <v>8837.800177787929</v>
          </cell>
          <cell r="CU292">
            <v>8907.3068747199122</v>
          </cell>
          <cell r="CV292">
            <v>8919.8370911221409</v>
          </cell>
          <cell r="CW292">
            <v>9052.8168569160534</v>
          </cell>
          <cell r="CX292">
            <v>9293.2503715563089</v>
          </cell>
          <cell r="CY292">
            <v>9341.6579352776607</v>
          </cell>
          <cell r="CZ292">
            <v>9524.1515401497745</v>
          </cell>
          <cell r="DA292">
            <v>9828.8927135118302</v>
          </cell>
          <cell r="DB292">
            <v>10289.417871107549</v>
          </cell>
          <cell r="DC292">
            <v>10557.55051619265</v>
          </cell>
          <cell r="DD292">
            <v>10842.965707081052</v>
          </cell>
          <cell r="DE292">
            <v>11099.335837190632</v>
          </cell>
          <cell r="DF292">
            <v>11248.430992643547</v>
          </cell>
          <cell r="DG292">
            <v>11413.153306224323</v>
          </cell>
          <cell r="DH292">
            <v>11568.835387408044</v>
          </cell>
          <cell r="DI292">
            <v>11717.124875203019</v>
          </cell>
          <cell r="DJ292">
            <v>11859.568204834242</v>
          </cell>
          <cell r="DK292">
            <v>11997.61297231776</v>
          </cell>
          <cell r="DL292">
            <v>12132.610299035061</v>
          </cell>
          <cell r="DM292">
            <v>12265.81719630744</v>
          </cell>
          <cell r="DN292">
            <v>12398.398929970383</v>
          </cell>
          <cell r="DO292">
            <v>12531.431384947931</v>
          </cell>
          <cell r="DP292">
            <v>12665.903429827073</v>
          </cell>
          <cell r="DQ292">
            <v>12802.719281432122</v>
          </cell>
          <cell r="DR292">
            <v>12942.700869399065</v>
          </cell>
          <cell r="DS292">
            <v>13086.590200749979</v>
          </cell>
          <cell r="DT292">
            <v>13235.051724467372</v>
          </cell>
          <cell r="DU292">
            <v>13388.674696068601</v>
          </cell>
          <cell r="DV292">
            <v>13547.975542180187</v>
          </cell>
          <cell r="DW292">
            <v>13713.400225112257</v>
          </cell>
          <cell r="DX292">
            <v>13885.326607432886</v>
          </cell>
          <cell r="DY292">
            <v>14064.066816542467</v>
          </cell>
          <cell r="DZ292">
            <v>14249.869609248119</v>
          </cell>
          <cell r="EA292">
            <v>14442.922736338014</v>
          </cell>
          <cell r="EB292">
            <v>14643.355307155827</v>
          </cell>
          <cell r="EC292">
            <v>14851.240154175024</v>
          </cell>
          <cell r="ED292">
            <v>15066.596197573335</v>
          </cell>
          <cell r="EE292">
            <v>15289.390809807015</v>
          </cell>
          <cell r="EF292">
            <v>15519.542180185341</v>
          </cell>
          <cell r="EG292">
            <v>15756.921679444924</v>
          </cell>
          <cell r="EH292">
            <v>16001.356224324069</v>
          </cell>
          <cell r="EI292">
            <v>16252.630642137192</v>
          </cell>
          <cell r="EJ292">
            <v>16510.49003534919</v>
          </cell>
          <cell r="EK292">
            <v>16774.642146149796</v>
          </cell>
          <cell r="EL292">
            <v>17044.759721027971</v>
          </cell>
          <cell r="EM292">
            <v>17320.482875346312</v>
          </cell>
          <cell r="EN292">
            <v>17601.421457915345</v>
          </cell>
          <cell r="EO292">
            <v>17887.157415567959</v>
          </cell>
          <cell r="EP292">
            <v>18177.247157733815</v>
          </cell>
          <cell r="EQ292">
            <v>18471.223921013647</v>
          </cell>
          <cell r="ER292">
            <v>18768.600133753687</v>
          </cell>
          <cell r="ES292">
            <v>19068.869780620051</v>
          </cell>
          <cell r="ET292">
            <v>19371.510767173</v>
          </cell>
          <cell r="EU292">
            <v>19675.987284441548</v>
          </cell>
          <cell r="EV292">
            <v>19981.752173497633</v>
          </cell>
          <cell r="EW292">
            <v>20288.24929003053</v>
          </cell>
          <cell r="EX292">
            <v>20594.915868921351</v>
          </cell>
          <cell r="EY292">
            <v>20901.184888817221</v>
          </cell>
          <cell r="EZ292">
            <v>21206.487436705836</v>
          </cell>
          <cell r="FA292">
            <v>21510.255072489686</v>
          </cell>
          <cell r="FB292">
            <v>21811.922193560702</v>
          </cell>
          <cell r="FC292">
            <v>22110.928399374166</v>
          </cell>
          <cell r="FD292">
            <v>22406.720856023647</v>
          </cell>
          <cell r="FE292">
            <v>22698.75666081491</v>
          </cell>
          <cell r="FF292">
            <v>22986.505206840509</v>
          </cell>
          <cell r="FG292">
            <v>23269.450547554181</v>
          </cell>
          <cell r="FH292">
            <v>23547.093761345113</v>
          </cell>
          <cell r="FI292">
            <v>23818.955316112504</v>
          </cell>
          <cell r="FJ292">
            <v>24084.577433839659</v>
          </cell>
          <cell r="FK292">
            <v>24343.526455168612</v>
          </cell>
          <cell r="FL292">
            <v>24595.395203974367</v>
          </cell>
          <cell r="FM292">
            <v>24839.805351939391</v>
          </cell>
          <cell r="FN292">
            <v>25076.409783127907</v>
          </cell>
          <cell r="FO292">
            <v>25304.89495856018</v>
          </cell>
          <cell r="FP292">
            <v>25524.983280787186</v>
          </cell>
          <cell r="FQ292">
            <v>25736.435458464639</v>
          </cell>
          <cell r="FR292">
            <v>25939.052870927659</v>
          </cell>
          <cell r="FS292">
            <v>26132.679932764859</v>
          </cell>
          <cell r="FT292">
            <v>26317.20645839296</v>
          </cell>
          <cell r="FU292">
            <v>26492.570026631343</v>
          </cell>
          <cell r="FV292">
            <v>26658.758345275579</v>
          </cell>
          <cell r="FW292">
            <v>26815.811615672981</v>
          </cell>
          <cell r="FX292">
            <v>26963.824897296272</v>
          </cell>
          <cell r="FY292">
            <v>27102.95047231776</v>
          </cell>
          <cell r="FZ292">
            <v>27233.400210184303</v>
          </cell>
          <cell r="GA292">
            <v>27355.447932191593</v>
          </cell>
          <cell r="GB292">
            <v>27469.431776058078</v>
          </cell>
          <cell r="GC292">
            <v>27575.756560499736</v>
          </cell>
          <cell r="GD292">
            <v>27674.896149804197</v>
          </cell>
          <cell r="GE292">
            <v>27767.395818405326</v>
          </cell>
          <cell r="GF292">
            <v>27853.874615458099</v>
          </cell>
          <cell r="GG292">
            <v>27935.027729411497</v>
          </cell>
          <cell r="GH292">
            <v>28011.628852584228</v>
          </cell>
          <cell r="GI292">
            <v>28084.532545739086</v>
          </cell>
          <cell r="GJ292">
            <v>28154.676602655873</v>
          </cell>
          <cell r="GK292">
            <v>28223.084414708042</v>
          </cell>
          <cell r="GL292">
            <v>28290.867335435149</v>
          </cell>
          <cell r="GM292">
            <v>28359.227045117899</v>
          </cell>
          <cell r="GN292">
            <v>28429.457915352959</v>
          </cell>
          <cell r="GO292">
            <v>28502.949373626638</v>
          </cell>
          <cell r="GP292">
            <v>28581.188267889615</v>
          </cell>
          <cell r="GQ292">
            <v>28665.761231131164</v>
          </cell>
          <cell r="GR292">
            <v>28758.35704595389</v>
          </cell>
          <cell r="GS292">
            <v>28860.769009147753</v>
          </cell>
          <cell r="GT292">
            <v>28974.897296264528</v>
          </cell>
          <cell r="GU292">
            <v>29102.751326191887</v>
          </cell>
          <cell r="GV292">
            <v>29246.452125728607</v>
          </cell>
          <cell r="GW292">
            <v>29408.234694157705</v>
          </cell>
          <cell r="GX292">
            <v>29590.450367822854</v>
          </cell>
          <cell r="GY292">
            <v>29795.56918469939</v>
          </cell>
          <cell r="GZ292">
            <v>30026.182248972982</v>
          </cell>
          <cell r="HA292">
            <v>30285.004095609929</v>
          </cell>
          <cell r="HB292">
            <v>30574.875054934379</v>
          </cell>
          <cell r="HC292">
            <v>30898.763617201741</v>
          </cell>
          <cell r="HD292">
            <v>31259.768797171837</v>
          </cell>
          <cell r="HE292">
            <v>31661.122498686142</v>
          </cell>
          <cell r="HF292">
            <v>32106.191879239352</v>
          </cell>
          <cell r="HG292">
            <v>32598.481714555244</v>
          </cell>
          <cell r="HH292">
            <v>33141.63676316035</v>
          </cell>
          <cell r="HI292">
            <v>33739.444130958909</v>
          </cell>
          <cell r="HJ292">
            <v>34395.835635807431</v>
          </cell>
          <cell r="HK292">
            <v>35114.890172087733</v>
          </cell>
          <cell r="HL292">
            <v>35900.836075284133</v>
          </cell>
          <cell r="HM292">
            <v>36758.053486552795</v>
          </cell>
          <cell r="HN292">
            <v>37691.076717301796</v>
          </cell>
          <cell r="HO292">
            <v>38704.596613762194</v>
          </cell>
          <cell r="HP292">
            <v>39803.462921562808</v>
          </cell>
          <cell r="HQ292">
            <v>40992.686650305121</v>
          </cell>
          <cell r="HR292">
            <v>42277.442438138169</v>
          </cell>
          <cell r="HS292">
            <v>43663.070916331526</v>
          </cell>
          <cell r="HT292">
            <v>45155.081073850786</v>
          </cell>
        </row>
        <row r="293">
          <cell r="A293" t="str">
            <v>GEAhigh_avMED</v>
          </cell>
          <cell r="B293">
            <v>0</v>
          </cell>
          <cell r="C293">
            <v>598.10264222428486</v>
          </cell>
          <cell r="D293">
            <v>615.7015699262364</v>
          </cell>
          <cell r="E293">
            <v>633.81833893901489</v>
          </cell>
          <cell r="F293">
            <v>652.46818653319394</v>
          </cell>
          <cell r="G293">
            <v>671.6667983298546</v>
          </cell>
          <cell r="H293">
            <v>691.43032149311739</v>
          </cell>
          <cell r="I293">
            <v>711.77537831085897</v>
          </cell>
          <cell r="J293">
            <v>732.7190801750362</v>
          </cell>
          <cell r="K293">
            <v>754.27904197337466</v>
          </cell>
          <cell r="L293">
            <v>776.4733969045285</v>
          </cell>
          <cell r="M293">
            <v>799.32081172916844</v>
          </cell>
          <cell r="N293">
            <v>822.84050246982861</v>
          </cell>
          <cell r="O293">
            <v>847.05225057271286</v>
          </cell>
          <cell r="P293">
            <v>871.97641954505866</v>
          </cell>
          <cell r="Q293">
            <v>897.63397208204515</v>
          </cell>
          <cell r="R293">
            <v>924.04648769765674</v>
          </cell>
          <cell r="S293">
            <v>951.23618087432578</v>
          </cell>
          <cell r="T293">
            <v>979.22591974662112</v>
          </cell>
          <cell r="U293">
            <v>1008.0392453346988</v>
          </cell>
          <cell r="V293">
            <v>1037.7003913436852</v>
          </cell>
          <cell r="W293">
            <v>1068.2343045456537</v>
          </cell>
          <cell r="X293">
            <v>1099.6666657613287</v>
          </cell>
          <cell r="Y293">
            <v>1132.0239114591707</v>
          </cell>
          <cell r="Z293">
            <v>1165.3332559900039</v>
          </cell>
          <cell r="AA293">
            <v>1199.6227144758891</v>
          </cell>
          <cell r="AB293">
            <v>1234.9211263724931</v>
          </cell>
          <cell r="AC293">
            <v>1271.2581797247706</v>
          </cell>
          <cell r="AD293">
            <v>1308.6644361363601</v>
          </cell>
          <cell r="AE293">
            <v>1347.1713564736933</v>
          </cell>
          <cell r="AF293">
            <v>1386.811327326438</v>
          </cell>
          <cell r="AG293">
            <v>1427.6176882465313</v>
          </cell>
          <cell r="AH293">
            <v>1469.6247597887034</v>
          </cell>
          <cell r="AI293">
            <v>1512.867872376092</v>
          </cell>
          <cell r="AJ293">
            <v>1557.3833960152067</v>
          </cell>
          <cell r="AK293">
            <v>1603.20877088525</v>
          </cell>
          <cell r="AL293">
            <v>1650.3825388275152</v>
          </cell>
          <cell r="AM293">
            <v>1698.9443757613451</v>
          </cell>
          <cell r="AN293">
            <v>1748.9351250539205</v>
          </cell>
          <cell r="AO293">
            <v>1800.3968318719374</v>
          </cell>
          <cell r="AP293">
            <v>1853.3727785440726</v>
          </cell>
          <cell r="AQ293">
            <v>1907.9075209639714</v>
          </cell>
          <cell r="AR293">
            <v>1964.0469260643806</v>
          </cell>
          <cell r="AS293">
            <v>2021.8382103939448</v>
          </cell>
          <cell r="AT293">
            <v>2081.3299798291032</v>
          </cell>
          <cell r="AU293">
            <v>2142.5722704544987</v>
          </cell>
          <cell r="AV293">
            <v>2205.6165906462743</v>
          </cell>
          <cell r="AW293">
            <v>2270.5159643936527</v>
          </cell>
          <cell r="AX293">
            <v>2337.3249758952375</v>
          </cell>
          <cell r="AY293">
            <v>2406.0998154675412</v>
          </cell>
          <cell r="AZ293">
            <v>2476.8983268043512</v>
          </cell>
          <cell r="BA293">
            <v>2549.7800556266898</v>
          </cell>
          <cell r="BB293">
            <v>2624.8062997642714</v>
          </cell>
          <cell r="BC293">
            <v>2702.0401607105937</v>
          </cell>
          <cell r="BD293">
            <v>2781.5465966950092</v>
          </cell>
          <cell r="BE293">
            <v>2863.3924773164294</v>
          </cell>
          <cell r="BF293">
            <v>2947.6466397845948</v>
          </cell>
          <cell r="BG293">
            <v>3034.3799468162274</v>
          </cell>
          <cell r="BH293">
            <v>3123.6653462347517</v>
          </cell>
          <cell r="BI293">
            <v>3215.5779323237166</v>
          </cell>
          <cell r="BJ293">
            <v>3310.1950089855086</v>
          </cell>
          <cell r="BK293">
            <v>3407.5961547584966</v>
          </cell>
          <cell r="BL293">
            <v>3507.8632897472671</v>
          </cell>
          <cell r="BM293">
            <v>3611.0807445222654</v>
          </cell>
          <cell r="BN293">
            <v>3717.3353310467724</v>
          </cell>
          <cell r="BO293">
            <v>3826.7164156908857</v>
          </cell>
          <cell r="BP293">
            <v>4036.3247634251088</v>
          </cell>
          <cell r="BQ293">
            <v>4144.9107539214292</v>
          </cell>
          <cell r="BR293">
            <v>4431.1473431949826</v>
          </cell>
          <cell r="BS293">
            <v>4709.654954178066</v>
          </cell>
          <cell r="BT293">
            <v>4983.2659797794731</v>
          </cell>
          <cell r="BU293">
            <v>5168.1793555585982</v>
          </cell>
          <cell r="BV293">
            <v>5429.2891991392207</v>
          </cell>
          <cell r="BW293">
            <v>5739.6805044844796</v>
          </cell>
          <cell r="BX293">
            <v>5772.9038311733239</v>
          </cell>
          <cell r="BY293">
            <v>5784.1113822998259</v>
          </cell>
          <cell r="BZ293">
            <v>6108.7596598003829</v>
          </cell>
          <cell r="CA293">
            <v>6313.7106982126234</v>
          </cell>
          <cell r="CB293">
            <v>6531.8522926494334</v>
          </cell>
          <cell r="CC293">
            <v>6770.006586961119</v>
          </cell>
          <cell r="CD293">
            <v>6646.4670261474939</v>
          </cell>
          <cell r="CE293">
            <v>6607.2845380056688</v>
          </cell>
          <cell r="CF293">
            <v>6584.4687189467631</v>
          </cell>
          <cell r="CG293">
            <v>6671.7720682872832</v>
          </cell>
          <cell r="CH293">
            <v>6992.5638788014785</v>
          </cell>
          <cell r="CI293">
            <v>7174.0001774137718</v>
          </cell>
          <cell r="CJ293">
            <v>7350.7282061593642</v>
          </cell>
          <cell r="CK293">
            <v>7599.1207270677887</v>
          </cell>
          <cell r="CL293">
            <v>7875.393199038278</v>
          </cell>
          <cell r="CM293">
            <v>8028.812258654184</v>
          </cell>
          <cell r="CN293">
            <v>8120.7635707406462</v>
          </cell>
          <cell r="CO293">
            <v>8164.4821450725221</v>
          </cell>
          <cell r="CP293">
            <v>8197.9645401676516</v>
          </cell>
          <cell r="CQ293">
            <v>8266.3133173581773</v>
          </cell>
          <cell r="CR293">
            <v>8352.6449568679509</v>
          </cell>
          <cell r="CS293">
            <v>8564.8945072144161</v>
          </cell>
          <cell r="CT293">
            <v>8837.800177787929</v>
          </cell>
          <cell r="CU293">
            <v>8907.3068747199122</v>
          </cell>
          <cell r="CV293">
            <v>8919.8370911221409</v>
          </cell>
          <cell r="CW293">
            <v>9052.8168569160534</v>
          </cell>
          <cell r="CX293">
            <v>9293.2503715563089</v>
          </cell>
          <cell r="CY293">
            <v>9341.6579352776607</v>
          </cell>
          <cell r="CZ293">
            <v>9524.1515401497745</v>
          </cell>
          <cell r="DA293">
            <v>9828.8927135118302</v>
          </cell>
          <cell r="DB293">
            <v>10289.417871107549</v>
          </cell>
          <cell r="DC293">
            <v>10557.55051619265</v>
          </cell>
          <cell r="DD293">
            <v>10842.965707081052</v>
          </cell>
          <cell r="DE293">
            <v>11099.335837190632</v>
          </cell>
          <cell r="DF293">
            <v>10935.876256424955</v>
          </cell>
          <cell r="DG293">
            <v>11084.958246082928</v>
          </cell>
          <cell r="DH293">
            <v>11230.428967230342</v>
          </cell>
          <cell r="DI293">
            <v>11373.233141134042</v>
          </cell>
          <cell r="DJ293">
            <v>11514.245841597402</v>
          </cell>
          <cell r="DK293">
            <v>11654.274366556798</v>
          </cell>
          <cell r="DL293">
            <v>11794.060109678037</v>
          </cell>
          <cell r="DM293">
            <v>11934.280431952804</v>
          </cell>
          <cell r="DN293">
            <v>12075.550533295118</v>
          </cell>
          <cell r="DO293">
            <v>12218.425324137768</v>
          </cell>
          <cell r="DP293">
            <v>12363.401297028757</v>
          </cell>
          <cell r="DQ293">
            <v>12510.918398227768</v>
          </cell>
          <cell r="DR293">
            <v>12661.36189930257</v>
          </cell>
          <cell r="DS293">
            <v>12815.064268725519</v>
          </cell>
          <cell r="DT293">
            <v>12972.307043469953</v>
          </cell>
          <cell r="DU293">
            <v>13133.322700606672</v>
          </cell>
          <cell r="DV293">
            <v>13298.296528900357</v>
          </cell>
          <cell r="DW293">
            <v>13467.368500406039</v>
          </cell>
          <cell r="DX293">
            <v>13640.635142065543</v>
          </cell>
          <cell r="DY293">
            <v>13818.151407303911</v>
          </cell>
          <cell r="DZ293">
            <v>13999.932547625876</v>
          </cell>
          <cell r="EA293">
            <v>14185.955984212294</v>
          </cell>
          <cell r="EB293">
            <v>14376.163179516587</v>
          </cell>
          <cell r="EC293">
            <v>14570.461508861188</v>
          </cell>
          <cell r="ED293">
            <v>14768.726132034015</v>
          </cell>
          <cell r="EE293">
            <v>14970.801864884881</v>
          </cell>
          <cell r="EF293">
            <v>15176.505050921949</v>
          </cell>
          <cell r="EG293">
            <v>15385.625432908198</v>
          </cell>
          <cell r="EH293">
            <v>15597.928024457826</v>
          </cell>
          <cell r="EI293">
            <v>15813.154981632752</v>
          </cell>
          <cell r="EJ293">
            <v>16031.027474539036</v>
          </cell>
          <cell r="EK293">
            <v>16251.247558923271</v>
          </cell>
          <cell r="EL293">
            <v>16473.500047769176</v>
          </cell>
          <cell r="EM293">
            <v>16697.454382893848</v>
          </cell>
          <cell r="EN293">
            <v>16922.766506544362</v>
          </cell>
          <cell r="EO293">
            <v>17149.080732994167</v>
          </cell>
          <cell r="EP293">
            <v>17376.031620139471</v>
          </cell>
          <cell r="EQ293">
            <v>17603.245841095813</v>
          </cell>
          <cell r="ER293">
            <v>17830.34405579439</v>
          </cell>
          <cell r="ES293">
            <v>18056.942782578582</v>
          </cell>
          <cell r="ET293">
            <v>18282.656269800307</v>
          </cell>
          <cell r="EU293">
            <v>18507.098367416627</v>
          </cell>
          <cell r="EV293">
            <v>18729.884398586026</v>
          </cell>
          <cell r="EW293">
            <v>18950.633031264901</v>
          </cell>
          <cell r="EX293">
            <v>19168.968149804135</v>
          </cell>
          <cell r="EY293">
            <v>19384.520726545328</v>
          </cell>
          <cell r="EZ293">
            <v>19596.930693417395</v>
          </cell>
          <cell r="FA293">
            <v>19805.848813532968</v>
          </cell>
          <cell r="FB293">
            <v>20010.938552784948</v>
          </cell>
          <cell r="FC293">
            <v>20211.877951442595</v>
          </cell>
          <cell r="FD293">
            <v>20408.361495748515</v>
          </cell>
          <cell r="FE293">
            <v>20600.101989514653</v>
          </cell>
          <cell r="FF293">
            <v>20786.832425718902</v>
          </cell>
          <cell r="FG293">
            <v>20968.307858101645</v>
          </cell>
          <cell r="FH293">
            <v>21144.307272761995</v>
          </cell>
          <cell r="FI293">
            <v>21314.635459754449</v>
          </cell>
          <cell r="FJ293">
            <v>21479.124884685178</v>
          </cell>
          <cell r="FK293">
            <v>21637.637560308605</v>
          </cell>
          <cell r="FL293">
            <v>21790.066918123619</v>
          </cell>
          <cell r="FM293">
            <v>21936.339679970381</v>
          </cell>
          <cell r="FN293">
            <v>22076.417729626435</v>
          </cell>
          <cell r="FO293">
            <v>22210.299984403333</v>
          </cell>
          <cell r="FP293">
            <v>22338.024266743079</v>
          </cell>
          <cell r="FQ293">
            <v>22459.669175814433</v>
          </cell>
          <cell r="FR293">
            <v>22575.355959109573</v>
          </cell>
          <cell r="FS293">
            <v>22685.250384040301</v>
          </cell>
          <cell r="FT293">
            <v>22789.564609534667</v>
          </cell>
          <cell r="FU293">
            <v>22888.559057633545</v>
          </cell>
          <cell r="FV293">
            <v>22982.544285086424</v>
          </cell>
          <cell r="FW293">
            <v>23071.88285494885</v>
          </cell>
          <cell r="FX293">
            <v>23156.991208178064</v>
          </cell>
          <cell r="FY293">
            <v>23238.341535229752</v>
          </cell>
          <cell r="FZ293">
            <v>23316.463647654549</v>
          </cell>
          <cell r="GA293">
            <v>23391.946849694243</v>
          </cell>
          <cell r="GB293">
            <v>23465.441809878634</v>
          </cell>
          <cell r="GC293">
            <v>23537.662432621601</v>
          </cell>
          <cell r="GD293">
            <v>23609.387729817528</v>
          </cell>
          <cell r="GE293">
            <v>23681.463692438101</v>
          </cell>
          <cell r="GF293">
            <v>23754.805162128603</v>
          </cell>
          <cell r="GG293">
            <v>23830.397702804021</v>
          </cell>
          <cell r="GH293">
            <v>23909.299472246068</v>
          </cell>
          <cell r="GI293">
            <v>23992.643093699233</v>
          </cell>
          <cell r="GJ293">
            <v>24081.637527467232</v>
          </cell>
          <cell r="GK293">
            <v>24177.569942509814</v>
          </cell>
          <cell r="GL293">
            <v>24281.807588038471</v>
          </cell>
          <cell r="GM293">
            <v>24395.799665114082</v>
          </cell>
          <cell r="GN293">
            <v>24521.079198241961</v>
          </cell>
          <cell r="GO293">
            <v>24659.264906969442</v>
          </cell>
          <cell r="GP293">
            <v>24812.063077481595</v>
          </cell>
          <cell r="GQ293">
            <v>24981.269434197849</v>
          </cell>
          <cell r="GR293">
            <v>25168.771011368972</v>
          </cell>
          <cell r="GS293">
            <v>25376.548024672637</v>
          </cell>
          <cell r="GT293">
            <v>25606.675742810636</v>
          </cell>
          <cell r="GU293">
            <v>25861.32635910478</v>
          </cell>
          <cell r="GV293">
            <v>26142.770863093494</v>
          </cell>
          <cell r="GW293">
            <v>26453.380912128414</v>
          </cell>
          <cell r="GX293">
            <v>26795.630702971317</v>
          </cell>
          <cell r="GY293">
            <v>27172.098843388645</v>
          </cell>
          <cell r="GZ293">
            <v>27585.470223750792</v>
          </cell>
          <cell r="HA293">
            <v>28038.537888625993</v>
          </cell>
          <cell r="HB293">
            <v>28534.204908378539</v>
          </cell>
          <cell r="HC293">
            <v>29075.486250764014</v>
          </cell>
          <cell r="HD293">
            <v>29665.510652526726</v>
          </cell>
          <cell r="HE293">
            <v>30307.522490995165</v>
          </cell>
          <cell r="HF293">
            <v>31004.883655679605</v>
          </cell>
          <cell r="HG293">
            <v>31761.075419866986</v>
          </cell>
          <cell r="HH293">
            <v>32579.700312219142</v>
          </cell>
          <cell r="HI293">
            <v>33464.483988367894</v>
          </cell>
          <cell r="HJ293">
            <v>34419.277102512235</v>
          </cell>
          <cell r="HK293">
            <v>35448.057179014548</v>
          </cell>
          <cell r="HL293">
            <v>36554.930483996955</v>
          </cell>
          <cell r="HM293">
            <v>37744.133896937718</v>
          </cell>
          <cell r="HN293">
            <v>39020.036782267685</v>
          </cell>
          <cell r="HO293">
            <v>40387.142860967389</v>
          </cell>
          <cell r="HP293">
            <v>41850.092082162468</v>
          </cell>
          <cell r="HQ293">
            <v>43413.662494721022</v>
          </cell>
          <cell r="HR293">
            <v>45082.77211884896</v>
          </cell>
          <cell r="HS293">
            <v>46862.480817688338</v>
          </cell>
          <cell r="HT293">
            <v>48757.992168911165</v>
          </cell>
        </row>
        <row r="294">
          <cell r="A294" t="str">
            <v>GEAhigh_avLOW</v>
          </cell>
          <cell r="B294">
            <v>0</v>
          </cell>
          <cell r="C294">
            <v>598.10264222428486</v>
          </cell>
          <cell r="D294">
            <v>615.7015699262364</v>
          </cell>
          <cell r="E294">
            <v>633.81833893901489</v>
          </cell>
          <cell r="F294">
            <v>652.46818653319394</v>
          </cell>
          <cell r="G294">
            <v>671.6667983298546</v>
          </cell>
          <cell r="H294">
            <v>691.43032149311739</v>
          </cell>
          <cell r="I294">
            <v>711.77537831085897</v>
          </cell>
          <cell r="J294">
            <v>732.7190801750362</v>
          </cell>
          <cell r="K294">
            <v>754.27904197337466</v>
          </cell>
          <cell r="L294">
            <v>776.4733969045285</v>
          </cell>
          <cell r="M294">
            <v>799.32081172916844</v>
          </cell>
          <cell r="N294">
            <v>822.84050246982861</v>
          </cell>
          <cell r="O294">
            <v>847.05225057271286</v>
          </cell>
          <cell r="P294">
            <v>871.97641954505866</v>
          </cell>
          <cell r="Q294">
            <v>897.63397208204515</v>
          </cell>
          <cell r="R294">
            <v>924.04648769765674</v>
          </cell>
          <cell r="S294">
            <v>951.23618087432578</v>
          </cell>
          <cell r="T294">
            <v>979.22591974662112</v>
          </cell>
          <cell r="U294">
            <v>1008.0392453346988</v>
          </cell>
          <cell r="V294">
            <v>1037.7003913436852</v>
          </cell>
          <cell r="W294">
            <v>1068.2343045456537</v>
          </cell>
          <cell r="X294">
            <v>1099.6666657613287</v>
          </cell>
          <cell r="Y294">
            <v>1132.0239114591707</v>
          </cell>
          <cell r="Z294">
            <v>1165.3332559900039</v>
          </cell>
          <cell r="AA294">
            <v>1199.6227144758891</v>
          </cell>
          <cell r="AB294">
            <v>1234.9211263724931</v>
          </cell>
          <cell r="AC294">
            <v>1271.2581797247706</v>
          </cell>
          <cell r="AD294">
            <v>1308.6644361363601</v>
          </cell>
          <cell r="AE294">
            <v>1347.1713564736933</v>
          </cell>
          <cell r="AF294">
            <v>1386.811327326438</v>
          </cell>
          <cell r="AG294">
            <v>1427.6176882465313</v>
          </cell>
          <cell r="AH294">
            <v>1469.6247597887034</v>
          </cell>
          <cell r="AI294">
            <v>1512.867872376092</v>
          </cell>
          <cell r="AJ294">
            <v>1557.3833960152067</v>
          </cell>
          <cell r="AK294">
            <v>1603.20877088525</v>
          </cell>
          <cell r="AL294">
            <v>1650.3825388275152</v>
          </cell>
          <cell r="AM294">
            <v>1698.9443757613451</v>
          </cell>
          <cell r="AN294">
            <v>1748.9351250539205</v>
          </cell>
          <cell r="AO294">
            <v>1800.3968318719374</v>
          </cell>
          <cell r="AP294">
            <v>1853.3727785440726</v>
          </cell>
          <cell r="AQ294">
            <v>1907.9075209639714</v>
          </cell>
          <cell r="AR294">
            <v>1964.0469260643806</v>
          </cell>
          <cell r="AS294">
            <v>2021.8382103939448</v>
          </cell>
          <cell r="AT294">
            <v>2081.3299798291032</v>
          </cell>
          <cell r="AU294">
            <v>2142.5722704544987</v>
          </cell>
          <cell r="AV294">
            <v>2205.6165906462743</v>
          </cell>
          <cell r="AW294">
            <v>2270.5159643936527</v>
          </cell>
          <cell r="AX294">
            <v>2337.3249758952375</v>
          </cell>
          <cell r="AY294">
            <v>2406.0998154675412</v>
          </cell>
          <cell r="AZ294">
            <v>2476.8983268043512</v>
          </cell>
          <cell r="BA294">
            <v>2549.7800556266898</v>
          </cell>
          <cell r="BB294">
            <v>2624.8062997642714</v>
          </cell>
          <cell r="BC294">
            <v>2702.0401607105937</v>
          </cell>
          <cell r="BD294">
            <v>2781.5465966950092</v>
          </cell>
          <cell r="BE294">
            <v>2863.3924773164294</v>
          </cell>
          <cell r="BF294">
            <v>2947.6466397845948</v>
          </cell>
          <cell r="BG294">
            <v>3034.3799468162274</v>
          </cell>
          <cell r="BH294">
            <v>3123.6653462347517</v>
          </cell>
          <cell r="BI294">
            <v>3215.5779323237166</v>
          </cell>
          <cell r="BJ294">
            <v>3310.1950089855086</v>
          </cell>
          <cell r="BK294">
            <v>3407.5961547584966</v>
          </cell>
          <cell r="BL294">
            <v>3507.8632897472671</v>
          </cell>
          <cell r="BM294">
            <v>3611.0807445222654</v>
          </cell>
          <cell r="BN294">
            <v>3717.3353310467724</v>
          </cell>
          <cell r="BO294">
            <v>3826.7164156908857</v>
          </cell>
          <cell r="BP294">
            <v>4036.3247634251088</v>
          </cell>
          <cell r="BQ294">
            <v>4144.9107539214292</v>
          </cell>
          <cell r="BR294">
            <v>4431.1473431949826</v>
          </cell>
          <cell r="BS294">
            <v>4709.654954178066</v>
          </cell>
          <cell r="BT294">
            <v>4983.2659797794731</v>
          </cell>
          <cell r="BU294">
            <v>5168.1793555585982</v>
          </cell>
          <cell r="BV294">
            <v>5429.2891991392207</v>
          </cell>
          <cell r="BW294">
            <v>5739.6805044844796</v>
          </cell>
          <cell r="BX294">
            <v>5772.9038311733239</v>
          </cell>
          <cell r="BY294">
            <v>5784.1113822998259</v>
          </cell>
          <cell r="BZ294">
            <v>6108.7596598003829</v>
          </cell>
          <cell r="CA294">
            <v>6313.7106982126234</v>
          </cell>
          <cell r="CB294">
            <v>6531.8522926494334</v>
          </cell>
          <cell r="CC294">
            <v>6770.006586961119</v>
          </cell>
          <cell r="CD294">
            <v>6646.4670261474939</v>
          </cell>
          <cell r="CE294">
            <v>6607.2845380056688</v>
          </cell>
          <cell r="CF294">
            <v>6584.4687189467631</v>
          </cell>
          <cell r="CG294">
            <v>6671.7720682872832</v>
          </cell>
          <cell r="CH294">
            <v>6992.5638788014785</v>
          </cell>
          <cell r="CI294">
            <v>7174.0001774137718</v>
          </cell>
          <cell r="CJ294">
            <v>7350.7282061593642</v>
          </cell>
          <cell r="CK294">
            <v>7599.1207270677887</v>
          </cell>
          <cell r="CL294">
            <v>7875.393199038278</v>
          </cell>
          <cell r="CM294">
            <v>8028.812258654184</v>
          </cell>
          <cell r="CN294">
            <v>8120.7635707406462</v>
          </cell>
          <cell r="CO294">
            <v>8164.4821450725221</v>
          </cell>
          <cell r="CP294">
            <v>8197.9645401676516</v>
          </cell>
          <cell r="CQ294">
            <v>8266.3133173581773</v>
          </cell>
          <cell r="CR294">
            <v>8352.6449568679509</v>
          </cell>
          <cell r="CS294">
            <v>8564.8945072144161</v>
          </cell>
          <cell r="CT294">
            <v>8837.800177787929</v>
          </cell>
          <cell r="CU294">
            <v>8907.3068747199122</v>
          </cell>
          <cell r="CV294">
            <v>8919.8370911221409</v>
          </cell>
          <cell r="CW294">
            <v>9052.8168569160534</v>
          </cell>
          <cell r="CX294">
            <v>9293.2503715563089</v>
          </cell>
          <cell r="CY294">
            <v>9341.6579352776607</v>
          </cell>
          <cell r="CZ294">
            <v>9524.1515401497745</v>
          </cell>
          <cell r="DA294">
            <v>9828.8927135118302</v>
          </cell>
          <cell r="DB294">
            <v>10289.417871107549</v>
          </cell>
          <cell r="DC294">
            <v>10557.55051619265</v>
          </cell>
          <cell r="DD294">
            <v>10842.965707081052</v>
          </cell>
          <cell r="DE294">
            <v>11099.335837190632</v>
          </cell>
          <cell r="DF294">
            <v>10999.52193140346</v>
          </cell>
          <cell r="DG294">
            <v>11145.375820005733</v>
          </cell>
          <cell r="DH294">
            <v>11285.793446068599</v>
          </cell>
          <cell r="DI294">
            <v>11421.999055794402</v>
          </cell>
          <cell r="DJ294">
            <v>11555.128417311551</v>
          </cell>
          <cell r="DK294">
            <v>11686.231165185822</v>
          </cell>
          <cell r="DL294">
            <v>11816.273144931691</v>
          </cell>
          <cell r="DM294">
            <v>11946.138757523648</v>
          </cell>
          <cell r="DN294">
            <v>12076.633303907518</v>
          </cell>
          <cell r="DO294">
            <v>12208.485329511801</v>
          </cell>
          <cell r="DP294">
            <v>12342.348968758959</v>
          </cell>
          <cell r="DQ294">
            <v>12478.806289576771</v>
          </cell>
          <cell r="DR294">
            <v>12618.369637909622</v>
          </cell>
          <cell r="DS294">
            <v>12761.483982229867</v>
          </cell>
          <cell r="DT294">
            <v>12908.52925804911</v>
          </cell>
          <cell r="DU294">
            <v>13059.822712429546</v>
          </cell>
          <cell r="DV294">
            <v>13215.62124849527</v>
          </cell>
          <cell r="DW294">
            <v>13376.123769943641</v>
          </cell>
          <cell r="DX294">
            <v>13541.473525556517</v>
          </cell>
          <cell r="DY294">
            <v>13711.760453711673</v>
          </cell>
          <cell r="DZ294">
            <v>13887.023526894052</v>
          </cell>
          <cell r="EA294">
            <v>14067.253096207136</v>
          </cell>
          <cell r="EB294">
            <v>14252.393235884212</v>
          </cell>
          <cell r="EC294">
            <v>14442.344087799758</v>
          </cell>
          <cell r="ED294">
            <v>14636.964205980712</v>
          </cell>
          <cell r="EE294">
            <v>14836.072901117812</v>
          </cell>
          <cell r="EF294">
            <v>15039.452585076917</v>
          </cell>
          <cell r="EG294">
            <v>15246.851115410347</v>
          </cell>
          <cell r="EH294">
            <v>15457.984139868164</v>
          </cell>
          <cell r="EI294">
            <v>15672.537440909522</v>
          </cell>
          <cell r="EJ294">
            <v>15890.169280213999</v>
          </cell>
          <cell r="EK294">
            <v>16110.512743192896</v>
          </cell>
          <cell r="EL294">
            <v>16333.178083500521</v>
          </cell>
          <cell r="EM294">
            <v>16557.755067545619</v>
          </cell>
          <cell r="EN294">
            <v>16783.815319002577</v>
          </cell>
          <cell r="EO294">
            <v>17010.914663322816</v>
          </cell>
          <cell r="EP294">
            <v>17238.595472246103</v>
          </cell>
          <cell r="EQ294">
            <v>17466.389008311846</v>
          </cell>
          <cell r="ER294">
            <v>17693.817769370402</v>
          </cell>
          <cell r="ES294">
            <v>17920.397833094503</v>
          </cell>
          <cell r="ET294">
            <v>18145.641201490384</v>
          </cell>
          <cell r="EU294">
            <v>18369.058145409366</v>
          </cell>
          <cell r="EV294">
            <v>18590.159549058961</v>
          </cell>
          <cell r="EW294">
            <v>18808.459254514168</v>
          </cell>
          <cell r="EX294">
            <v>19023.476406229096</v>
          </cell>
          <cell r="EY294">
            <v>19234.737795547899</v>
          </cell>
          <cell r="EZ294">
            <v>19441.780205216393</v>
          </cell>
          <cell r="FA294">
            <v>19644.152753893148</v>
          </cell>
          <cell r="FB294">
            <v>19841.419240661133</v>
          </cell>
          <cell r="FC294">
            <v>20033.160489538539</v>
          </cell>
          <cell r="FD294">
            <v>20218.976693990622</v>
          </cell>
          <cell r="FE294">
            <v>20398.489761440731</v>
          </cell>
          <cell r="FF294">
            <v>20571.345657781581</v>
          </cell>
          <cell r="FG294">
            <v>20737.216751886903</v>
          </cell>
          <cell r="FH294">
            <v>20895.804160122269</v>
          </cell>
          <cell r="FI294">
            <v>21046.840090857</v>
          </cell>
          <cell r="FJ294">
            <v>21190.090188974835</v>
          </cell>
          <cell r="FK294">
            <v>21325.355880386021</v>
          </cell>
          <cell r="FL294">
            <v>21452.476716537709</v>
          </cell>
          <cell r="FM294">
            <v>21571.332718926187</v>
          </cell>
          <cell r="FN294">
            <v>21681.846723607505</v>
          </cell>
          <cell r="FO294">
            <v>21783.986725709401</v>
          </cell>
          <cell r="FP294">
            <v>21877.768223941945</v>
          </cell>
          <cell r="FQ294">
            <v>21963.256565109386</v>
          </cell>
          <cell r="FR294">
            <v>22040.569288621402</v>
          </cell>
          <cell r="FS294">
            <v>22109.878471004147</v>
          </cell>
          <cell r="FT294">
            <v>22171.413070411782</v>
          </cell>
          <cell r="FU294">
            <v>22225.461271137912</v>
          </cell>
          <cell r="FV294">
            <v>22272.372828126536</v>
          </cell>
          <cell r="FW294">
            <v>22312.561411483694</v>
          </cell>
          <cell r="FX294">
            <v>22346.506950988878</v>
          </cell>
          <cell r="FY294">
            <v>22374.757980605726</v>
          </cell>
          <cell r="FZ294">
            <v>22397.933982994266</v>
          </cell>
          <cell r="GA294">
            <v>22416.727734021308</v>
          </cell>
          <cell r="GB294">
            <v>22431.907647272386</v>
          </cell>
          <cell r="GC294">
            <v>22444.320118563144</v>
          </cell>
          <cell r="GD294">
            <v>22454.891870450087</v>
          </cell>
          <cell r="GE294">
            <v>22464.632296742115</v>
          </cell>
          <cell r="GF294">
            <v>22474.635807012506</v>
          </cell>
          <cell r="GG294">
            <v>22486.084171109225</v>
          </cell>
          <cell r="GH294">
            <v>22500.248863666857</v>
          </cell>
          <cell r="GI294">
            <v>22518.493408617684</v>
          </cell>
          <cell r="GJ294">
            <v>22542.275723703049</v>
          </cell>
          <cell r="GK294">
            <v>22573.150464985236</v>
          </cell>
          <cell r="GL294">
            <v>22612.771371357532</v>
          </cell>
          <cell r="GM294">
            <v>22662.893609057035</v>
          </cell>
          <cell r="GN294">
            <v>22725.376116174604</v>
          </cell>
          <cell r="GO294">
            <v>22802.183947167327</v>
          </cell>
          <cell r="GP294">
            <v>22895.390617368932</v>
          </cell>
          <cell r="GQ294">
            <v>23007.180447501567</v>
          </cell>
          <cell r="GR294">
            <v>23139.850908187702</v>
          </cell>
          <cell r="GS294">
            <v>23295.814964459703</v>
          </cell>
          <cell r="GT294">
            <v>23477.603420273372</v>
          </cell>
          <cell r="GU294">
            <v>23687.867263017084</v>
          </cell>
          <cell r="GV294">
            <v>23929.380008025219</v>
          </cell>
          <cell r="GW294">
            <v>24205.040043087622</v>
          </cell>
          <cell r="GX294">
            <v>24517.872972962858</v>
          </cell>
          <cell r="GY294">
            <v>24871.03396388645</v>
          </cell>
          <cell r="GZ294">
            <v>25267.810088086528</v>
          </cell>
          <cell r="HA294">
            <v>25711.622668290769</v>
          </cell>
          <cell r="HB294">
            <v>26206.029622241203</v>
          </cell>
          <cell r="HC294">
            <v>26754.727807203559</v>
          </cell>
          <cell r="HD294">
            <v>27361.555364478721</v>
          </cell>
          <cell r="HE294">
            <v>28030.494063914939</v>
          </cell>
          <cell r="HF294">
            <v>28765.67164841864</v>
          </cell>
          <cell r="HG294">
            <v>29571.364178465621</v>
          </cell>
          <cell r="HH294">
            <v>30451.998376612151</v>
          </cell>
          <cell r="HI294">
            <v>31412.153972006967</v>
          </cell>
          <cell r="HJ294">
            <v>32456.566044902851</v>
          </cell>
          <cell r="HK294">
            <v>33590.127371166171</v>
          </cell>
          <cell r="HL294">
            <v>34817.890766790566</v>
          </cell>
          <cell r="HM294">
            <v>36145.071432406374</v>
          </cell>
          <cell r="HN294">
            <v>37577.049297792604</v>
          </cell>
          <cell r="HO294">
            <v>39119.371366389161</v>
          </cell>
          <cell r="HP294">
            <v>40777.754059806713</v>
          </cell>
          <cell r="HQ294">
            <v>42558.085562338107</v>
          </cell>
          <cell r="HR294">
            <v>44466.428165471822</v>
          </cell>
          <cell r="HS294">
            <v>46509.0206124002</v>
          </cell>
          <cell r="HT294">
            <v>48692.280442533185</v>
          </cell>
        </row>
        <row r="304">
          <cell r="A304" t="str">
            <v>ASIA</v>
          </cell>
          <cell r="B304">
            <v>1900</v>
          </cell>
          <cell r="C304">
            <v>1901</v>
          </cell>
          <cell r="D304">
            <v>1902</v>
          </cell>
          <cell r="E304">
            <v>1903</v>
          </cell>
          <cell r="F304">
            <v>1904</v>
          </cell>
          <cell r="G304">
            <v>1905</v>
          </cell>
          <cell r="H304">
            <v>1906</v>
          </cell>
          <cell r="I304">
            <v>1907</v>
          </cell>
          <cell r="J304">
            <v>1908</v>
          </cell>
          <cell r="K304">
            <v>1909</v>
          </cell>
          <cell r="L304">
            <v>1910</v>
          </cell>
          <cell r="M304">
            <v>1911</v>
          </cell>
          <cell r="N304">
            <v>1912</v>
          </cell>
          <cell r="O304">
            <v>1913</v>
          </cell>
          <cell r="P304">
            <v>1914</v>
          </cell>
          <cell r="Q304">
            <v>1915</v>
          </cell>
          <cell r="R304">
            <v>1916</v>
          </cell>
          <cell r="S304">
            <v>1917</v>
          </cell>
          <cell r="T304">
            <v>1918</v>
          </cell>
          <cell r="U304">
            <v>1919</v>
          </cell>
          <cell r="V304">
            <v>1920</v>
          </cell>
          <cell r="W304">
            <v>1921</v>
          </cell>
          <cell r="X304">
            <v>1922</v>
          </cell>
          <cell r="Y304">
            <v>1923</v>
          </cell>
          <cell r="Z304">
            <v>1924</v>
          </cell>
          <cell r="AA304">
            <v>1925</v>
          </cell>
          <cell r="AB304">
            <v>1926</v>
          </cell>
          <cell r="AC304">
            <v>1927</v>
          </cell>
          <cell r="AD304">
            <v>1928</v>
          </cell>
          <cell r="AE304">
            <v>1929</v>
          </cell>
          <cell r="AF304">
            <v>1930</v>
          </cell>
          <cell r="AG304">
            <v>1931</v>
          </cell>
          <cell r="AH304">
            <v>1932</v>
          </cell>
          <cell r="AI304">
            <v>1933</v>
          </cell>
          <cell r="AJ304">
            <v>1934</v>
          </cell>
          <cell r="AK304">
            <v>1935</v>
          </cell>
          <cell r="AL304">
            <v>1936</v>
          </cell>
          <cell r="AM304">
            <v>1937</v>
          </cell>
          <cell r="AN304">
            <v>1938</v>
          </cell>
          <cell r="AO304">
            <v>1939</v>
          </cell>
          <cell r="AP304">
            <v>1940</v>
          </cell>
          <cell r="AQ304">
            <v>1941</v>
          </cell>
          <cell r="AR304">
            <v>1942</v>
          </cell>
          <cell r="AS304">
            <v>1943</v>
          </cell>
          <cell r="AT304">
            <v>1944</v>
          </cell>
          <cell r="AU304">
            <v>1945</v>
          </cell>
          <cell r="AV304">
            <v>1946</v>
          </cell>
          <cell r="AW304">
            <v>1947</v>
          </cell>
          <cell r="AX304">
            <v>1948</v>
          </cell>
          <cell r="AY304">
            <v>1949</v>
          </cell>
          <cell r="AZ304">
            <v>1950</v>
          </cell>
          <cell r="BA304">
            <v>1951</v>
          </cell>
          <cell r="BB304">
            <v>1952</v>
          </cell>
          <cell r="BC304">
            <v>1953</v>
          </cell>
          <cell r="BD304">
            <v>1954</v>
          </cell>
          <cell r="BE304">
            <v>1955</v>
          </cell>
          <cell r="BF304">
            <v>1956</v>
          </cell>
          <cell r="BG304">
            <v>1957</v>
          </cell>
          <cell r="BH304">
            <v>1958</v>
          </cell>
          <cell r="BI304">
            <v>1959</v>
          </cell>
          <cell r="BJ304">
            <v>1960</v>
          </cell>
          <cell r="BK304">
            <v>1961</v>
          </cell>
          <cell r="BL304">
            <v>1962</v>
          </cell>
          <cell r="BM304">
            <v>1963</v>
          </cell>
          <cell r="BN304">
            <v>1964</v>
          </cell>
          <cell r="BO304">
            <v>1965</v>
          </cell>
          <cell r="BP304">
            <v>1966</v>
          </cell>
          <cell r="BQ304">
            <v>1967</v>
          </cell>
          <cell r="BR304">
            <v>1968</v>
          </cell>
          <cell r="BS304">
            <v>1969</v>
          </cell>
          <cell r="BT304">
            <v>1970</v>
          </cell>
          <cell r="BU304">
            <v>1971</v>
          </cell>
          <cell r="BV304">
            <v>1972</v>
          </cell>
          <cell r="BW304">
            <v>1973</v>
          </cell>
          <cell r="BX304">
            <v>1974</v>
          </cell>
          <cell r="BY304">
            <v>1975</v>
          </cell>
          <cell r="BZ304">
            <v>1976</v>
          </cell>
          <cell r="CA304">
            <v>1977</v>
          </cell>
          <cell r="CB304">
            <v>1978</v>
          </cell>
          <cell r="CC304">
            <v>1979</v>
          </cell>
          <cell r="CD304">
            <v>1980</v>
          </cell>
          <cell r="CE304">
            <v>1981</v>
          </cell>
          <cell r="CF304">
            <v>1982</v>
          </cell>
          <cell r="CG304">
            <v>1983</v>
          </cell>
          <cell r="CH304">
            <v>1984</v>
          </cell>
          <cell r="CI304">
            <v>1985</v>
          </cell>
          <cell r="CJ304">
            <v>1986</v>
          </cell>
          <cell r="CK304">
            <v>1987</v>
          </cell>
          <cell r="CL304">
            <v>1988</v>
          </cell>
          <cell r="CM304">
            <v>1989</v>
          </cell>
          <cell r="CN304">
            <v>1990</v>
          </cell>
          <cell r="CO304">
            <v>1991</v>
          </cell>
          <cell r="CP304">
            <v>1992</v>
          </cell>
          <cell r="CQ304">
            <v>1993</v>
          </cell>
          <cell r="CR304">
            <v>1994</v>
          </cell>
          <cell r="CS304">
            <v>1995</v>
          </cell>
          <cell r="CT304">
            <v>1996</v>
          </cell>
          <cell r="CU304">
            <v>1997</v>
          </cell>
          <cell r="CV304">
            <v>1998</v>
          </cell>
          <cell r="CW304">
            <v>1999</v>
          </cell>
          <cell r="CX304">
            <v>2000</v>
          </cell>
          <cell r="CY304">
            <v>2001</v>
          </cell>
          <cell r="CZ304">
            <v>2002</v>
          </cell>
          <cell r="DA304">
            <v>2003</v>
          </cell>
          <cell r="DB304">
            <v>2004</v>
          </cell>
          <cell r="DC304">
            <v>2005</v>
          </cell>
          <cell r="DD304">
            <v>2006</v>
          </cell>
          <cell r="DE304">
            <v>2007</v>
          </cell>
          <cell r="DF304">
            <v>2008</v>
          </cell>
          <cell r="DG304">
            <v>2009</v>
          </cell>
          <cell r="DH304">
            <v>2010</v>
          </cell>
          <cell r="DI304">
            <v>2011</v>
          </cell>
          <cell r="DJ304">
            <v>2012</v>
          </cell>
          <cell r="DK304">
            <v>2013</v>
          </cell>
          <cell r="DL304">
            <v>2014</v>
          </cell>
          <cell r="DM304">
            <v>2015</v>
          </cell>
          <cell r="DN304">
            <v>2016</v>
          </cell>
          <cell r="DO304">
            <v>2017</v>
          </cell>
          <cell r="DP304">
            <v>2018</v>
          </cell>
          <cell r="DQ304">
            <v>2019</v>
          </cell>
          <cell r="DR304">
            <v>2020</v>
          </cell>
          <cell r="DS304">
            <v>2021</v>
          </cell>
          <cell r="DT304">
            <v>2022</v>
          </cell>
          <cell r="DU304">
            <v>2023</v>
          </cell>
          <cell r="DV304">
            <v>2024</v>
          </cell>
          <cell r="DW304">
            <v>2025</v>
          </cell>
          <cell r="DX304">
            <v>2026</v>
          </cell>
          <cell r="DY304">
            <v>2027</v>
          </cell>
          <cell r="DZ304">
            <v>2028</v>
          </cell>
          <cell r="EA304">
            <v>2029</v>
          </cell>
          <cell r="EB304">
            <v>2030</v>
          </cell>
          <cell r="EC304">
            <v>2031</v>
          </cell>
          <cell r="ED304">
            <v>2032</v>
          </cell>
          <cell r="EE304">
            <v>2033</v>
          </cell>
          <cell r="EF304">
            <v>2034</v>
          </cell>
          <cell r="EG304">
            <v>2035</v>
          </cell>
          <cell r="EH304">
            <v>2036</v>
          </cell>
          <cell r="EI304">
            <v>2037</v>
          </cell>
          <cell r="EJ304">
            <v>2038</v>
          </cell>
          <cell r="EK304">
            <v>2039</v>
          </cell>
          <cell r="EL304">
            <v>2040</v>
          </cell>
          <cell r="EM304">
            <v>2041</v>
          </cell>
          <cell r="EN304">
            <v>2042</v>
          </cell>
          <cell r="EO304">
            <v>2043</v>
          </cell>
          <cell r="EP304">
            <v>2044</v>
          </cell>
          <cell r="EQ304">
            <v>2045</v>
          </cell>
          <cell r="ER304">
            <v>2046</v>
          </cell>
          <cell r="ES304">
            <v>2047</v>
          </cell>
          <cell r="ET304">
            <v>2048</v>
          </cell>
          <cell r="EU304">
            <v>2049</v>
          </cell>
          <cell r="EV304">
            <v>2050</v>
          </cell>
          <cell r="EW304">
            <v>2051</v>
          </cell>
          <cell r="EX304">
            <v>2052</v>
          </cell>
          <cell r="EY304">
            <v>2053</v>
          </cell>
          <cell r="EZ304">
            <v>2054</v>
          </cell>
          <cell r="FA304">
            <v>2055</v>
          </cell>
          <cell r="FB304">
            <v>2056</v>
          </cell>
          <cell r="FC304">
            <v>2057</v>
          </cell>
          <cell r="FD304">
            <v>2058</v>
          </cell>
          <cell r="FE304">
            <v>2059</v>
          </cell>
          <cell r="FF304">
            <v>2060</v>
          </cell>
          <cell r="FG304">
            <v>2061</v>
          </cell>
          <cell r="FH304">
            <v>2062</v>
          </cell>
          <cell r="FI304">
            <v>2063</v>
          </cell>
          <cell r="FJ304">
            <v>2064</v>
          </cell>
          <cell r="FK304">
            <v>2065</v>
          </cell>
          <cell r="FL304">
            <v>2066</v>
          </cell>
          <cell r="FM304">
            <v>2067</v>
          </cell>
          <cell r="FN304">
            <v>2068</v>
          </cell>
          <cell r="FO304">
            <v>2069</v>
          </cell>
          <cell r="FP304">
            <v>2070</v>
          </cell>
          <cell r="FQ304">
            <v>2071</v>
          </cell>
          <cell r="FR304">
            <v>2072</v>
          </cell>
          <cell r="FS304">
            <v>2073</v>
          </cell>
          <cell r="FT304">
            <v>2074</v>
          </cell>
          <cell r="FU304">
            <v>2075</v>
          </cell>
          <cell r="FV304">
            <v>2076</v>
          </cell>
          <cell r="FW304">
            <v>2077</v>
          </cell>
          <cell r="FX304">
            <v>2078</v>
          </cell>
          <cell r="FY304">
            <v>2079</v>
          </cell>
          <cell r="FZ304">
            <v>2080</v>
          </cell>
          <cell r="GA304">
            <v>2081</v>
          </cell>
          <cell r="GB304">
            <v>2082</v>
          </cell>
          <cell r="GC304">
            <v>2083</v>
          </cell>
          <cell r="GD304">
            <v>2084</v>
          </cell>
          <cell r="GE304">
            <v>2085</v>
          </cell>
          <cell r="GF304">
            <v>2086</v>
          </cell>
          <cell r="GG304">
            <v>2087</v>
          </cell>
          <cell r="GH304">
            <v>2088</v>
          </cell>
          <cell r="GI304">
            <v>2089</v>
          </cell>
          <cell r="GJ304">
            <v>2090</v>
          </cell>
          <cell r="GK304">
            <v>2091</v>
          </cell>
          <cell r="GL304">
            <v>2092</v>
          </cell>
          <cell r="GM304">
            <v>2093</v>
          </cell>
          <cell r="GN304">
            <v>2094</v>
          </cell>
          <cell r="GO304">
            <v>2095</v>
          </cell>
          <cell r="GP304">
            <v>2096</v>
          </cell>
          <cell r="GQ304">
            <v>2097</v>
          </cell>
          <cell r="GR304">
            <v>2098</v>
          </cell>
          <cell r="GS304">
            <v>2099</v>
          </cell>
          <cell r="GT304">
            <v>2100</v>
          </cell>
        </row>
        <row r="305">
          <cell r="A305" t="str">
            <v>GEAhigh_NucLim</v>
          </cell>
          <cell r="B305">
            <v>0</v>
          </cell>
          <cell r="C305">
            <v>9.3642442731610469</v>
          </cell>
          <cell r="D305">
            <v>9.8867812306488982</v>
          </cell>
          <cell r="E305">
            <v>10.438476427069418</v>
          </cell>
          <cell r="F305">
            <v>11.02095692991605</v>
          </cell>
          <cell r="G305">
            <v>11.635940599155491</v>
          </cell>
          <cell r="H305">
            <v>12.285241153565275</v>
          </cell>
          <cell r="I305">
            <v>12.97077351977955</v>
          </cell>
          <cell r="J305">
            <v>13.694559479818556</v>
          </cell>
          <cell r="K305">
            <v>14.458733633757541</v>
          </cell>
          <cell r="L305">
            <v>15.265549695120344</v>
          </cell>
          <cell r="M305">
            <v>16.117387137564069</v>
          </cell>
          <cell r="N305">
            <v>17.016758212457404</v>
          </cell>
          <cell r="O305">
            <v>17.96631535804886</v>
          </cell>
          <cell r="P305">
            <v>18.968859022076227</v>
          </cell>
          <cell r="Q305">
            <v>20.027345920887747</v>
          </cell>
          <cell r="R305">
            <v>21.144897759432951</v>
          </cell>
          <cell r="S305">
            <v>22.324810437840263</v>
          </cell>
          <cell r="T305">
            <v>23.570563771733617</v>
          </cell>
          <cell r="U305">
            <v>24.885831754955241</v>
          </cell>
          <cell r="V305">
            <v>26.274493394961702</v>
          </cell>
          <cell r="W305">
            <v>27.740644152849121</v>
          </cell>
          <cell r="X305">
            <v>29.288608021746555</v>
          </cell>
          <cell r="Y305">
            <v>30.92295027919938</v>
          </cell>
          <cell r="Z305">
            <v>32.648490951152233</v>
          </cell>
          <cell r="AA305">
            <v>34.470319027239569</v>
          </cell>
          <cell r="AB305">
            <v>36.393807469307859</v>
          </cell>
          <cell r="AC305">
            <v>38.424629057432803</v>
          </cell>
          <cell r="AD305">
            <v>40.568773120164792</v>
          </cell>
          <cell r="AE305">
            <v>42.832563198343735</v>
          </cell>
          <cell r="AF305">
            <v>45.22267569457761</v>
          </cell>
          <cell r="AG305">
            <v>47.746159563386136</v>
          </cell>
          <cell r="AH305">
            <v>50.410457100079874</v>
          </cell>
          <cell r="AI305">
            <v>53.223425889685764</v>
          </cell>
          <cell r="AJ305">
            <v>56.193361980651126</v>
          </cell>
          <cell r="AK305">
            <v>59.32902435167032</v>
          </cell>
          <cell r="AL305">
            <v>62.639660743792064</v>
          </cell>
          <cell r="AM305">
            <v>66.135034933991761</v>
          </cell>
          <cell r="AN305">
            <v>69.825455530644504</v>
          </cell>
          <cell r="AO305">
            <v>73.721806375822737</v>
          </cell>
          <cell r="AP305">
            <v>77.835578644081522</v>
          </cell>
          <cell r="AQ305">
            <v>82.178904732397612</v>
          </cell>
          <cell r="AR305">
            <v>86.764594041210955</v>
          </cell>
          <cell r="AS305">
            <v>91.606170752094741</v>
          </cell>
          <cell r="AT305">
            <v>96.717913713468164</v>
          </cell>
          <cell r="AU305">
            <v>102.11489855198393</v>
          </cell>
          <cell r="AV305">
            <v>107.8130421337855</v>
          </cell>
          <cell r="AW305">
            <v>113.82914950675989</v>
          </cell>
          <cell r="AX305">
            <v>120.18096346222967</v>
          </cell>
          <cell r="AY305">
            <v>126.88721686225055</v>
          </cell>
          <cell r="AZ305">
            <v>133.96768788684076</v>
          </cell>
          <cell r="BA305">
            <v>141.44325836407714</v>
          </cell>
          <cell r="BB305">
            <v>149.33597535508574</v>
          </cell>
          <cell r="BC305">
            <v>157.66911617555544</v>
          </cell>
          <cell r="BD305">
            <v>166.46725704553535</v>
          </cell>
          <cell r="BE305">
            <v>175.7563455699806</v>
          </cell>
          <cell r="BF305">
            <v>185.56377726380583</v>
          </cell>
          <cell r="BG305">
            <v>195.91847634713625</v>
          </cell>
          <cell r="BH305">
            <v>206.8509810490379</v>
          </cell>
          <cell r="BI305">
            <v>218.39353367130684</v>
          </cell>
          <cell r="BJ305">
            <v>230.58017567793439</v>
          </cell>
          <cell r="BK305">
            <v>243.44684809068752</v>
          </cell>
          <cell r="BL305">
            <v>257.03149748689282</v>
          </cell>
          <cell r="BM305">
            <v>271.37418791203379</v>
          </cell>
          <cell r="BN305">
            <v>286.51721903721648</v>
          </cell>
          <cell r="BO305">
            <v>302.50525090997422</v>
          </cell>
          <cell r="BP305">
            <v>329.37975876530237</v>
          </cell>
          <cell r="BQ305">
            <v>284.36220188180999</v>
          </cell>
          <cell r="BR305">
            <v>339.84062999086854</v>
          </cell>
          <cell r="BS305">
            <v>370.62544147165022</v>
          </cell>
          <cell r="BT305">
            <v>405.83951211927263</v>
          </cell>
          <cell r="BU305">
            <v>441.83438274321583</v>
          </cell>
          <cell r="BV305">
            <v>464.44862346583324</v>
          </cell>
          <cell r="BW305">
            <v>500.28629669356019</v>
          </cell>
          <cell r="BX305">
            <v>528.69561211787504</v>
          </cell>
          <cell r="BY305">
            <v>562.83639534407257</v>
          </cell>
          <cell r="BZ305">
            <v>600.03230752621914</v>
          </cell>
          <cell r="CA305">
            <v>641.39837029982323</v>
          </cell>
          <cell r="CB305">
            <v>689.05168483593491</v>
          </cell>
          <cell r="CC305">
            <v>743.93847025542425</v>
          </cell>
          <cell r="CD305">
            <v>732.75300752410635</v>
          </cell>
          <cell r="CE305">
            <v>745.30078315926107</v>
          </cell>
          <cell r="CF305">
            <v>770.1331242598435</v>
          </cell>
          <cell r="CG305">
            <v>812.70781378744448</v>
          </cell>
          <cell r="CH305">
            <v>875.93270804906638</v>
          </cell>
          <cell r="CI305">
            <v>937.26507548586642</v>
          </cell>
          <cell r="CJ305">
            <v>999.84342717988875</v>
          </cell>
          <cell r="CK305">
            <v>1065.698876615593</v>
          </cell>
          <cell r="CL305">
            <v>1147.6678961482371</v>
          </cell>
          <cell r="CM305">
            <v>1216.5993397431969</v>
          </cell>
          <cell r="CN305">
            <v>1257.2824766885115</v>
          </cell>
          <cell r="CO305">
            <v>1327.1172920606441</v>
          </cell>
          <cell r="CP305">
            <v>1397.3212686471124</v>
          </cell>
          <cell r="CQ305">
            <v>1491.0263649513422</v>
          </cell>
          <cell r="CR305">
            <v>1579.1408211105079</v>
          </cell>
          <cell r="CS305">
            <v>1697.9723339867458</v>
          </cell>
          <cell r="CT305">
            <v>1798.1137417169987</v>
          </cell>
          <cell r="CU305">
            <v>1836.6789544988312</v>
          </cell>
          <cell r="CV305">
            <v>1793.1323082994693</v>
          </cell>
          <cell r="CW305">
            <v>1857.6067258920905</v>
          </cell>
          <cell r="CX305">
            <v>1944.2051506005075</v>
          </cell>
          <cell r="CY305">
            <v>2007.899201810661</v>
          </cell>
          <cell r="CZ305">
            <v>2106.1739966371974</v>
          </cell>
          <cell r="DA305">
            <v>2309.5429702592328</v>
          </cell>
          <cell r="DB305">
            <v>2579.3188748191033</v>
          </cell>
          <cell r="DC305">
            <v>2755.9917932489689</v>
          </cell>
          <cell r="DD305">
            <v>2956.8661482817311</v>
          </cell>
          <cell r="DE305">
            <v>3145.1681827536813</v>
          </cell>
          <cell r="DF305">
            <v>3328.3678631890707</v>
          </cell>
          <cell r="DG305">
            <v>3434.8071232922512</v>
          </cell>
          <cell r="DH305">
            <v>3537.3459443966749</v>
          </cell>
          <cell r="DI305">
            <v>3636.6329536161275</v>
          </cell>
          <cell r="DJ305">
            <v>3733.2758322346431</v>
          </cell>
          <cell r="DK305">
            <v>3827.842267268557</v>
          </cell>
          <cell r="DL305">
            <v>3920.8609030285647</v>
          </cell>
          <cell r="DM305">
            <v>4012.8222926817612</v>
          </cell>
          <cell r="DN305">
            <v>4104.1798498137005</v>
          </cell>
          <cell r="DO305">
            <v>4195.3507999904468</v>
          </cell>
          <cell r="DP305">
            <v>4286.7171323206276</v>
          </cell>
          <cell r="DQ305">
            <v>4378.6265510174835</v>
          </cell>
          <cell r="DR305">
            <v>4471.3934269609254</v>
          </cell>
          <cell r="DS305">
            <v>4565.2997492595769</v>
          </cell>
          <cell r="DT305">
            <v>4660.5960768128407</v>
          </cell>
          <cell r="DU305">
            <v>4757.5024898729353</v>
          </cell>
          <cell r="DV305">
            <v>4856.209541606956</v>
          </cell>
          <cell r="DW305">
            <v>4956.8792096589295</v>
          </cell>
          <cell r="DX305">
            <v>5059.6458477118567</v>
          </cell>
          <cell r="DY305">
            <v>5164.617137049775</v>
          </cell>
          <cell r="DZ305">
            <v>5271.8750381198042</v>
          </cell>
          <cell r="EA305">
            <v>5381.476742094198</v>
          </cell>
          <cell r="EB305">
            <v>5493.455622432406</v>
          </cell>
          <cell r="EC305">
            <v>5607.8221864431052</v>
          </cell>
          <cell r="ED305">
            <v>5724.5650268462787</v>
          </cell>
          <cell r="EE305">
            <v>5843.651773335243</v>
          </cell>
          <cell r="EF305">
            <v>5965.0300441387208</v>
          </cell>
          <cell r="EG305">
            <v>6088.6283975828792</v>
          </cell>
          <cell r="EH305">
            <v>6214.3572836533885</v>
          </cell>
          <cell r="EI305">
            <v>6342.1099955574646</v>
          </cell>
          <cell r="EJ305">
            <v>6471.7636212859452</v>
          </cell>
          <cell r="EK305">
            <v>6603.1799951753046</v>
          </cell>
          <cell r="EL305">
            <v>6736.2066494697565</v>
          </cell>
          <cell r="EM305">
            <v>6870.6777658832434</v>
          </cell>
          <cell r="EN305">
            <v>7006.4151271615528</v>
          </cell>
          <cell r="EO305">
            <v>7143.2290686443066</v>
          </cell>
          <cell r="EP305">
            <v>7280.9194298270631</v>
          </cell>
          <cell r="EQ305">
            <v>7419.2765059233743</v>
          </cell>
          <cell r="ER305">
            <v>7558.0819994267595</v>
          </cell>
          <cell r="ES305">
            <v>7697.1099716728795</v>
          </cell>
          <cell r="ET305">
            <v>7836.12779440143</v>
          </cell>
          <cell r="EU305">
            <v>7974.8971013184155</v>
          </cell>
          <cell r="EV305">
            <v>8113.1747396579549</v>
          </cell>
          <cell r="EW305">
            <v>8250.7137217445197</v>
          </cell>
          <cell r="EX305">
            <v>8387.2641765548724</v>
          </cell>
          <cell r="EY305">
            <v>8522.5743012801995</v>
          </cell>
          <cell r="EZ305">
            <v>8656.3913128881031</v>
          </cell>
          <cell r="FA305">
            <v>8788.4623996847004</v>
          </cell>
          <cell r="FB305">
            <v>8918.5356728766546</v>
          </cell>
          <cell r="FC305">
            <v>9046.3611181331726</v>
          </cell>
          <cell r="FD305">
            <v>9171.6915471481498</v>
          </cell>
          <cell r="FE305">
            <v>9294.283549202235</v>
          </cell>
          <cell r="FF305">
            <v>9413.8984427247342</v>
          </cell>
          <cell r="FG305">
            <v>9530.3032268558145</v>
          </cell>
          <cell r="FH305">
            <v>9643.2715330084811</v>
          </cell>
          <cell r="FI305">
            <v>9752.5845764306523</v>
          </cell>
          <cell r="FJ305">
            <v>9858.0321077672543</v>
          </cell>
          <cell r="FK305">
            <v>9959.4133646221471</v>
          </cell>
          <cell r="FL305">
            <v>10056.538023120278</v>
          </cell>
          <cell r="FM305">
            <v>10149.227149469738</v>
          </cell>
          <cell r="FN305">
            <v>10237.31415152382</v>
          </cell>
          <cell r="FO305">
            <v>10320.64573034296</v>
          </cell>
          <cell r="FP305">
            <v>10399.082831756918</v>
          </cell>
          <cell r="FQ305">
            <v>10472.501597926792</v>
          </cell>
          <cell r="FR305">
            <v>10540.794318907034</v>
          </cell>
          <cell r="FS305">
            <v>10603.870384207492</v>
          </cell>
          <cell r="FT305">
            <v>10661.657234355554</v>
          </cell>
          <cell r="FU305">
            <v>10714.101312458162</v>
          </cell>
          <cell r="FV305">
            <v>10761.169015763828</v>
          </cell>
          <cell r="FW305">
            <v>10802.84764722458</v>
          </cell>
          <cell r="FX305">
            <v>10839.146367058336</v>
          </cell>
          <cell r="FY305">
            <v>10870.097144310635</v>
          </cell>
          <cell r="FZ305">
            <v>10895.755708416938</v>
          </cell>
          <cell r="GA305">
            <v>10916.20250076429</v>
          </cell>
          <cell r="GB305">
            <v>10931.543626253926</v>
          </cell>
          <cell r="GC305">
            <v>10941.911804862904</v>
          </cell>
          <cell r="GD305">
            <v>10947.4673232063</v>
          </cell>
          <cell r="GE305">
            <v>10948.398986099135</v>
          </cell>
          <cell r="GF305">
            <v>10944.925068118842</v>
          </cell>
          <cell r="GG305">
            <v>10937.294265166707</v>
          </cell>
          <cell r="GH305">
            <v>10925.786646030374</v>
          </cell>
          <cell r="GI305">
            <v>10910.714603945733</v>
          </cell>
          <cell r="GJ305">
            <v>10892.423808158963</v>
          </cell>
          <cell r="GK305">
            <v>10871.294155488627</v>
          </cell>
          <cell r="GL305">
            <v>10847.740721887782</v>
          </cell>
          <cell r="GM305">
            <v>10822.214714005877</v>
          </cell>
          <cell r="GN305">
            <v>10795.204420750899</v>
          </cell>
          <cell r="GO305">
            <v>10767.236164851385</v>
          </cell>
          <cell r="GP305">
            <v>10738.875254418661</v>
          </cell>
          <cell r="GQ305">
            <v>10710.726934508426</v>
          </cell>
          <cell r="GR305">
            <v>10683.437338683452</v>
          </cell>
          <cell r="GS305">
            <v>10657.694440575075</v>
          </cell>
          <cell r="GT305">
            <v>10634.229005445692</v>
          </cell>
        </row>
        <row r="306">
          <cell r="A306" t="str">
            <v>GEAhigh_ResLim</v>
          </cell>
          <cell r="B306">
            <v>0</v>
          </cell>
          <cell r="C306">
            <v>9.3642442731610469</v>
          </cell>
          <cell r="D306">
            <v>9.8867812306488982</v>
          </cell>
          <cell r="E306">
            <v>10.438476427069418</v>
          </cell>
          <cell r="F306">
            <v>11.02095692991605</v>
          </cell>
          <cell r="G306">
            <v>11.635940599155491</v>
          </cell>
          <cell r="H306">
            <v>12.285241153565275</v>
          </cell>
          <cell r="I306">
            <v>12.97077351977955</v>
          </cell>
          <cell r="J306">
            <v>13.694559479818556</v>
          </cell>
          <cell r="K306">
            <v>14.458733633757541</v>
          </cell>
          <cell r="L306">
            <v>15.265549695120344</v>
          </cell>
          <cell r="M306">
            <v>16.117387137564069</v>
          </cell>
          <cell r="N306">
            <v>17.016758212457404</v>
          </cell>
          <cell r="O306">
            <v>17.96631535804886</v>
          </cell>
          <cell r="P306">
            <v>18.968859022076227</v>
          </cell>
          <cell r="Q306">
            <v>20.027345920887747</v>
          </cell>
          <cell r="R306">
            <v>21.144897759432951</v>
          </cell>
          <cell r="S306">
            <v>22.324810437840263</v>
          </cell>
          <cell r="T306">
            <v>23.570563771733617</v>
          </cell>
          <cell r="U306">
            <v>24.885831754955241</v>
          </cell>
          <cell r="V306">
            <v>26.274493394961702</v>
          </cell>
          <cell r="W306">
            <v>27.740644152849121</v>
          </cell>
          <cell r="X306">
            <v>29.288608021746555</v>
          </cell>
          <cell r="Y306">
            <v>30.92295027919938</v>
          </cell>
          <cell r="Z306">
            <v>32.648490951152233</v>
          </cell>
          <cell r="AA306">
            <v>34.470319027239569</v>
          </cell>
          <cell r="AB306">
            <v>36.393807469307859</v>
          </cell>
          <cell r="AC306">
            <v>38.424629057432803</v>
          </cell>
          <cell r="AD306">
            <v>40.568773120164792</v>
          </cell>
          <cell r="AE306">
            <v>42.832563198343735</v>
          </cell>
          <cell r="AF306">
            <v>45.22267569457761</v>
          </cell>
          <cell r="AG306">
            <v>47.746159563386136</v>
          </cell>
          <cell r="AH306">
            <v>50.410457100079874</v>
          </cell>
          <cell r="AI306">
            <v>53.223425889685764</v>
          </cell>
          <cell r="AJ306">
            <v>56.193361980651126</v>
          </cell>
          <cell r="AK306">
            <v>59.32902435167032</v>
          </cell>
          <cell r="AL306">
            <v>62.639660743792064</v>
          </cell>
          <cell r="AM306">
            <v>66.135034933991761</v>
          </cell>
          <cell r="AN306">
            <v>69.825455530644504</v>
          </cell>
          <cell r="AO306">
            <v>73.721806375822737</v>
          </cell>
          <cell r="AP306">
            <v>77.835578644081522</v>
          </cell>
          <cell r="AQ306">
            <v>82.178904732397612</v>
          </cell>
          <cell r="AR306">
            <v>86.764594041210955</v>
          </cell>
          <cell r="AS306">
            <v>91.606170752094741</v>
          </cell>
          <cell r="AT306">
            <v>96.717913713468164</v>
          </cell>
          <cell r="AU306">
            <v>102.11489855198393</v>
          </cell>
          <cell r="AV306">
            <v>107.8130421337855</v>
          </cell>
          <cell r="AW306">
            <v>113.82914950675989</v>
          </cell>
          <cell r="AX306">
            <v>120.18096346222967</v>
          </cell>
          <cell r="AY306">
            <v>126.88721686225055</v>
          </cell>
          <cell r="AZ306">
            <v>133.96768788684076</v>
          </cell>
          <cell r="BA306">
            <v>141.44325836407714</v>
          </cell>
          <cell r="BB306">
            <v>149.33597535508574</v>
          </cell>
          <cell r="BC306">
            <v>157.66911617555544</v>
          </cell>
          <cell r="BD306">
            <v>166.46725704553535</v>
          </cell>
          <cell r="BE306">
            <v>175.7563455699806</v>
          </cell>
          <cell r="BF306">
            <v>185.56377726380583</v>
          </cell>
          <cell r="BG306">
            <v>195.91847634713625</v>
          </cell>
          <cell r="BH306">
            <v>206.8509810490379</v>
          </cell>
          <cell r="BI306">
            <v>218.39353367130684</v>
          </cell>
          <cell r="BJ306">
            <v>230.58017567793439</v>
          </cell>
          <cell r="BK306">
            <v>243.44684809068752</v>
          </cell>
          <cell r="BL306">
            <v>257.03149748689282</v>
          </cell>
          <cell r="BM306">
            <v>271.37418791203379</v>
          </cell>
          <cell r="BN306">
            <v>286.51721903721648</v>
          </cell>
          <cell r="BO306">
            <v>302.50525090997422</v>
          </cell>
          <cell r="BP306">
            <v>329.37975876530237</v>
          </cell>
          <cell r="BQ306">
            <v>284.36220188180999</v>
          </cell>
          <cell r="BR306">
            <v>339.84062999086854</v>
          </cell>
          <cell r="BS306">
            <v>370.62544147165022</v>
          </cell>
          <cell r="BT306">
            <v>405.83951211927263</v>
          </cell>
          <cell r="BU306">
            <v>441.83438274321583</v>
          </cell>
          <cell r="BV306">
            <v>464.44862346583324</v>
          </cell>
          <cell r="BW306">
            <v>500.28629669356019</v>
          </cell>
          <cell r="BX306">
            <v>528.69561211787504</v>
          </cell>
          <cell r="BY306">
            <v>562.83639534407257</v>
          </cell>
          <cell r="BZ306">
            <v>600.03230752621914</v>
          </cell>
          <cell r="CA306">
            <v>641.39837029982323</v>
          </cell>
          <cell r="CB306">
            <v>689.05168483593491</v>
          </cell>
          <cell r="CC306">
            <v>743.93847025542425</v>
          </cell>
          <cell r="CD306">
            <v>732.75300752410635</v>
          </cell>
          <cell r="CE306">
            <v>745.30078315926107</v>
          </cell>
          <cell r="CF306">
            <v>770.1331242598435</v>
          </cell>
          <cell r="CG306">
            <v>812.70781378744448</v>
          </cell>
          <cell r="CH306">
            <v>875.93270804906638</v>
          </cell>
          <cell r="CI306">
            <v>937.26507548586642</v>
          </cell>
          <cell r="CJ306">
            <v>999.84342717988875</v>
          </cell>
          <cell r="CK306">
            <v>1065.698876615593</v>
          </cell>
          <cell r="CL306">
            <v>1147.6678961482371</v>
          </cell>
          <cell r="CM306">
            <v>1216.5993397431969</v>
          </cell>
          <cell r="CN306">
            <v>1257.2824766885115</v>
          </cell>
          <cell r="CO306">
            <v>1327.1172920606441</v>
          </cell>
          <cell r="CP306">
            <v>1397.3212686471124</v>
          </cell>
          <cell r="CQ306">
            <v>1491.0263649513422</v>
          </cell>
          <cell r="CR306">
            <v>1579.1408211105079</v>
          </cell>
          <cell r="CS306">
            <v>1697.9723339867458</v>
          </cell>
          <cell r="CT306">
            <v>1798.1137417169987</v>
          </cell>
          <cell r="CU306">
            <v>1836.6789544988312</v>
          </cell>
          <cell r="CV306">
            <v>1793.1323082994693</v>
          </cell>
          <cell r="CW306">
            <v>1857.6067258920905</v>
          </cell>
          <cell r="CX306">
            <v>1944.2051506005075</v>
          </cell>
          <cell r="CY306">
            <v>2007.899201810661</v>
          </cell>
          <cell r="CZ306">
            <v>2106.1739966371974</v>
          </cell>
          <cell r="DA306">
            <v>2309.5429702592328</v>
          </cell>
          <cell r="DB306">
            <v>2579.3188748191033</v>
          </cell>
          <cell r="DC306">
            <v>2755.9917932489689</v>
          </cell>
          <cell r="DD306">
            <v>2956.8661482817311</v>
          </cell>
          <cell r="DE306">
            <v>3145.1681827536813</v>
          </cell>
          <cell r="DF306">
            <v>3447.7340617177806</v>
          </cell>
          <cell r="DG306">
            <v>3551.6908878618533</v>
          </cell>
          <cell r="DH306">
            <v>3648.8535396961888</v>
          </cell>
          <cell r="DI306">
            <v>3740.3764275102712</v>
          </cell>
          <cell r="DJ306">
            <v>3827.3366787044988</v>
          </cell>
          <cell r="DK306">
            <v>3910.73610683577</v>
          </cell>
          <cell r="DL306">
            <v>3991.5031806630368</v>
          </cell>
          <cell r="DM306">
            <v>4070.4949931928923</v>
          </cell>
          <cell r="DN306">
            <v>4148.4992307251377</v>
          </cell>
          <cell r="DO306">
            <v>4226.2361418983473</v>
          </cell>
          <cell r="DP306">
            <v>4304.3605067354583</v>
          </cell>
          <cell r="DQ306">
            <v>4383.4636056893114</v>
          </cell>
          <cell r="DR306">
            <v>4464.0751886882608</v>
          </cell>
          <cell r="DS306">
            <v>4546.6654441817136</v>
          </cell>
          <cell r="DT306">
            <v>4631.6469681857243</v>
          </cell>
          <cell r="DU306">
            <v>4719.3767333285577</v>
          </cell>
          <cell r="DV306">
            <v>4810.1580578962412</v>
          </cell>
          <cell r="DW306">
            <v>4904.2425748781898</v>
          </cell>
          <cell r="DX306">
            <v>5001.8322010127031</v>
          </cell>
          <cell r="DY306">
            <v>5103.0811058326208</v>
          </cell>
          <cell r="DZ306">
            <v>5208.0976807108073</v>
          </cell>
          <cell r="EA306">
            <v>5316.9465079057982</v>
          </cell>
          <cell r="EB306">
            <v>5429.6503296073361</v>
          </cell>
          <cell r="EC306">
            <v>5546.1920169819387</v>
          </cell>
          <cell r="ED306">
            <v>5666.5165392184908</v>
          </cell>
          <cell r="EE306">
            <v>5790.5329325738085</v>
          </cell>
          <cell r="EF306">
            <v>5918.1162694181676</v>
          </cell>
          <cell r="EG306">
            <v>6049.1096272809809</v>
          </cell>
          <cell r="EH306">
            <v>6183.3260578962363</v>
          </cell>
          <cell r="EI306">
            <v>6320.5505562481985</v>
          </cell>
          <cell r="EJ306">
            <v>6460.5420296168795</v>
          </cell>
          <cell r="EK306">
            <v>6603.035266623664</v>
          </cell>
          <cell r="EL306">
            <v>6747.742906276856</v>
          </cell>
          <cell r="EM306">
            <v>6894.3574070172754</v>
          </cell>
          <cell r="EN306">
            <v>7042.5530157638141</v>
          </cell>
          <cell r="EO306">
            <v>7191.9877369590058</v>
          </cell>
          <cell r="EP306">
            <v>7342.3053016145923</v>
          </cell>
          <cell r="EQ306">
            <v>7493.1371363571134</v>
          </cell>
          <cell r="ER306">
            <v>7644.1043324734719</v>
          </cell>
          <cell r="ES306">
            <v>7794.8196149565347</v>
          </cell>
          <cell r="ET306">
            <v>7944.8893115505789</v>
          </cell>
          <cell r="EU306">
            <v>8093.915321797047</v>
          </cell>
          <cell r="EV306">
            <v>8241.4970860800331</v>
          </cell>
          <cell r="EW306">
            <v>8387.2335546718132</v>
          </cell>
          <cell r="EX306">
            <v>8530.7251567784133</v>
          </cell>
          <cell r="EY306">
            <v>8671.5757695853372</v>
          </cell>
          <cell r="EZ306">
            <v>8809.3946873029363</v>
          </cell>
          <cell r="FA306">
            <v>8943.7985902120636</v>
          </cell>
          <cell r="FB306">
            <v>9074.4135137097364</v>
          </cell>
          <cell r="FC306">
            <v>9200.8768173544959</v>
          </cell>
          <cell r="FD306">
            <v>9322.8391539122822</v>
          </cell>
          <cell r="FE306">
            <v>9439.9664384016123</v>
          </cell>
          <cell r="FF306">
            <v>9551.9418171395591</v>
          </cell>
          <cell r="FG306">
            <v>9658.4676367870325</v>
          </cell>
          <cell r="FH306">
            <v>9759.2674133944438</v>
          </cell>
          <cell r="FI306">
            <v>9854.0878014473528</v>
          </cell>
          <cell r="FJ306">
            <v>9942.700562911954</v>
          </cell>
          <cell r="FK306">
            <v>10024.904536280661</v>
          </cell>
          <cell r="FL306">
            <v>10100.527605617644</v>
          </cell>
          <cell r="FM306">
            <v>10169.428669604451</v>
          </cell>
          <cell r="FN306">
            <v>10231.49961058563</v>
          </cell>
          <cell r="FO306">
            <v>10286.667263614185</v>
          </cell>
          <cell r="FP306">
            <v>10334.895385497211</v>
          </cell>
          <cell r="FQ306">
            <v>10376.186623841553</v>
          </cell>
          <cell r="FR306">
            <v>10410.584486099095</v>
          </cell>
          <cell r="FS306">
            <v>10438.175308612741</v>
          </cell>
          <cell r="FT306">
            <v>10459.090225661541</v>
          </cell>
          <cell r="FU306">
            <v>10473.507138506717</v>
          </cell>
          <cell r="FV306">
            <v>10481.65268443674</v>
          </cell>
          <cell r="FW306">
            <v>10483.804205813456</v>
          </cell>
          <cell r="FX306">
            <v>10480.291719117182</v>
          </cell>
          <cell r="FY306">
            <v>10471.499883992494</v>
          </cell>
          <cell r="FZ306">
            <v>10457.869972293902</v>
          </cell>
          <cell r="GA306">
            <v>10439.901837130961</v>
          </cell>
          <cell r="GB306">
            <v>10418.155881914499</v>
          </cell>
          <cell r="GC306">
            <v>10393.255029401917</v>
          </cell>
          <cell r="GD306">
            <v>10365.886690742342</v>
          </cell>
          <cell r="GE306">
            <v>10336.804734522706</v>
          </cell>
          <cell r="GF306">
            <v>10306.831455813506</v>
          </cell>
          <cell r="GG306">
            <v>10276.859545213425</v>
          </cell>
          <cell r="GH306">
            <v>10247.85405789624</v>
          </cell>
          <cell r="GI306">
            <v>10220.854382655049</v>
          </cell>
          <cell r="GJ306">
            <v>10196.97621094856</v>
          </cell>
          <cell r="GK306">
            <v>10177.413505947201</v>
          </cell>
          <cell r="GL306">
            <v>10163.440471577276</v>
          </cell>
          <cell r="GM306">
            <v>10156.413521567716</v>
          </cell>
          <cell r="GN306">
            <v>10157.773248495198</v>
          </cell>
          <cell r="GO306">
            <v>10169.04639282969</v>
          </cell>
          <cell r="GP306">
            <v>10191.847811980413</v>
          </cell>
          <cell r="GQ306">
            <v>10227.882449340619</v>
          </cell>
          <cell r="GR306">
            <v>10278.947303334244</v>
          </cell>
          <cell r="GS306">
            <v>10346.933396460105</v>
          </cell>
          <cell r="GT306">
            <v>10433.827744339245</v>
          </cell>
        </row>
        <row r="307">
          <cell r="A307" t="str">
            <v>GEAhigh_avMED</v>
          </cell>
          <cell r="B307">
            <v>0</v>
          </cell>
          <cell r="C307">
            <v>9.3642442731610469</v>
          </cell>
          <cell r="D307">
            <v>9.8867812306488982</v>
          </cell>
          <cell r="E307">
            <v>10.438476427069418</v>
          </cell>
          <cell r="F307">
            <v>11.02095692991605</v>
          </cell>
          <cell r="G307">
            <v>11.635940599155491</v>
          </cell>
          <cell r="H307">
            <v>12.285241153565275</v>
          </cell>
          <cell r="I307">
            <v>12.97077351977955</v>
          </cell>
          <cell r="J307">
            <v>13.694559479818556</v>
          </cell>
          <cell r="K307">
            <v>14.458733633757541</v>
          </cell>
          <cell r="L307">
            <v>15.265549695120344</v>
          </cell>
          <cell r="M307">
            <v>16.117387137564069</v>
          </cell>
          <cell r="N307">
            <v>17.016758212457404</v>
          </cell>
          <cell r="O307">
            <v>17.96631535804886</v>
          </cell>
          <cell r="P307">
            <v>18.968859022076227</v>
          </cell>
          <cell r="Q307">
            <v>20.027345920887747</v>
          </cell>
          <cell r="R307">
            <v>21.144897759432951</v>
          </cell>
          <cell r="S307">
            <v>22.324810437840263</v>
          </cell>
          <cell r="T307">
            <v>23.570563771733617</v>
          </cell>
          <cell r="U307">
            <v>24.885831754955241</v>
          </cell>
          <cell r="V307">
            <v>26.274493394961702</v>
          </cell>
          <cell r="W307">
            <v>27.740644152849121</v>
          </cell>
          <cell r="X307">
            <v>29.288608021746555</v>
          </cell>
          <cell r="Y307">
            <v>30.92295027919938</v>
          </cell>
          <cell r="Z307">
            <v>32.648490951152233</v>
          </cell>
          <cell r="AA307">
            <v>34.470319027239569</v>
          </cell>
          <cell r="AB307">
            <v>36.393807469307859</v>
          </cell>
          <cell r="AC307">
            <v>38.424629057432803</v>
          </cell>
          <cell r="AD307">
            <v>40.568773120164792</v>
          </cell>
          <cell r="AE307">
            <v>42.832563198343735</v>
          </cell>
          <cell r="AF307">
            <v>45.22267569457761</v>
          </cell>
          <cell r="AG307">
            <v>47.746159563386136</v>
          </cell>
          <cell r="AH307">
            <v>50.410457100079874</v>
          </cell>
          <cell r="AI307">
            <v>53.223425889685764</v>
          </cell>
          <cell r="AJ307">
            <v>56.193361980651126</v>
          </cell>
          <cell r="AK307">
            <v>59.32902435167032</v>
          </cell>
          <cell r="AL307">
            <v>62.639660743792064</v>
          </cell>
          <cell r="AM307">
            <v>66.135034933991761</v>
          </cell>
          <cell r="AN307">
            <v>69.825455530644504</v>
          </cell>
          <cell r="AO307">
            <v>73.721806375822737</v>
          </cell>
          <cell r="AP307">
            <v>77.835578644081522</v>
          </cell>
          <cell r="AQ307">
            <v>82.178904732397612</v>
          </cell>
          <cell r="AR307">
            <v>86.764594041210955</v>
          </cell>
          <cell r="AS307">
            <v>91.606170752094741</v>
          </cell>
          <cell r="AT307">
            <v>96.717913713468164</v>
          </cell>
          <cell r="AU307">
            <v>102.11489855198393</v>
          </cell>
          <cell r="AV307">
            <v>107.8130421337855</v>
          </cell>
          <cell r="AW307">
            <v>113.82914950675989</v>
          </cell>
          <cell r="AX307">
            <v>120.18096346222967</v>
          </cell>
          <cell r="AY307">
            <v>126.88721686225055</v>
          </cell>
          <cell r="AZ307">
            <v>133.96768788684076</v>
          </cell>
          <cell r="BA307">
            <v>141.44325836407714</v>
          </cell>
          <cell r="BB307">
            <v>149.33597535508574</v>
          </cell>
          <cell r="BC307">
            <v>157.66911617555544</v>
          </cell>
          <cell r="BD307">
            <v>166.46725704553535</v>
          </cell>
          <cell r="BE307">
            <v>175.7563455699806</v>
          </cell>
          <cell r="BF307">
            <v>185.56377726380583</v>
          </cell>
          <cell r="BG307">
            <v>195.91847634713625</v>
          </cell>
          <cell r="BH307">
            <v>206.8509810490379</v>
          </cell>
          <cell r="BI307">
            <v>218.39353367130684</v>
          </cell>
          <cell r="BJ307">
            <v>230.58017567793439</v>
          </cell>
          <cell r="BK307">
            <v>243.44684809068752</v>
          </cell>
          <cell r="BL307">
            <v>257.03149748689282</v>
          </cell>
          <cell r="BM307">
            <v>271.37418791203379</v>
          </cell>
          <cell r="BN307">
            <v>286.51721903721648</v>
          </cell>
          <cell r="BO307">
            <v>302.50525090997422</v>
          </cell>
          <cell r="BP307">
            <v>329.37975876530237</v>
          </cell>
          <cell r="BQ307">
            <v>284.36220188180999</v>
          </cell>
          <cell r="BR307">
            <v>339.84062999086854</v>
          </cell>
          <cell r="BS307">
            <v>370.62544147165022</v>
          </cell>
          <cell r="BT307">
            <v>405.83951211927263</v>
          </cell>
          <cell r="BU307">
            <v>441.83438274321583</v>
          </cell>
          <cell r="BV307">
            <v>464.44862346583324</v>
          </cell>
          <cell r="BW307">
            <v>500.28629669356019</v>
          </cell>
          <cell r="BX307">
            <v>528.69561211787504</v>
          </cell>
          <cell r="BY307">
            <v>562.83639534407257</v>
          </cell>
          <cell r="BZ307">
            <v>600.03230752621914</v>
          </cell>
          <cell r="CA307">
            <v>641.39837029982323</v>
          </cell>
          <cell r="CB307">
            <v>689.05168483593491</v>
          </cell>
          <cell r="CC307">
            <v>743.93847025542425</v>
          </cell>
          <cell r="CD307">
            <v>732.75300752410635</v>
          </cell>
          <cell r="CE307">
            <v>745.30078315926107</v>
          </cell>
          <cell r="CF307">
            <v>770.1331242598435</v>
          </cell>
          <cell r="CG307">
            <v>812.70781378744448</v>
          </cell>
          <cell r="CH307">
            <v>875.93270804906638</v>
          </cell>
          <cell r="CI307">
            <v>937.26507548586642</v>
          </cell>
          <cell r="CJ307">
            <v>999.84342717988875</v>
          </cell>
          <cell r="CK307">
            <v>1065.698876615593</v>
          </cell>
          <cell r="CL307">
            <v>1147.6678961482371</v>
          </cell>
          <cell r="CM307">
            <v>1216.5993397431969</v>
          </cell>
          <cell r="CN307">
            <v>1257.2824766885115</v>
          </cell>
          <cell r="CO307">
            <v>1327.1172920606441</v>
          </cell>
          <cell r="CP307">
            <v>1397.3212686471124</v>
          </cell>
          <cell r="CQ307">
            <v>1491.0263649513422</v>
          </cell>
          <cell r="CR307">
            <v>1579.1408211105079</v>
          </cell>
          <cell r="CS307">
            <v>1697.9723339867458</v>
          </cell>
          <cell r="CT307">
            <v>1798.1137417169987</v>
          </cell>
          <cell r="CU307">
            <v>1836.6789544988312</v>
          </cell>
          <cell r="CV307">
            <v>1793.1323082994693</v>
          </cell>
          <cell r="CW307">
            <v>1857.6067258920905</v>
          </cell>
          <cell r="CX307">
            <v>1944.2051506005075</v>
          </cell>
          <cell r="CY307">
            <v>2007.899201810661</v>
          </cell>
          <cell r="CZ307">
            <v>2106.1739966371974</v>
          </cell>
          <cell r="DA307">
            <v>2309.5429702592328</v>
          </cell>
          <cell r="DB307">
            <v>2579.3188748191033</v>
          </cell>
          <cell r="DC307">
            <v>2755.9917932489689</v>
          </cell>
          <cell r="DD307">
            <v>2956.8661482817311</v>
          </cell>
          <cell r="DE307">
            <v>3145.1681827536813</v>
          </cell>
          <cell r="DF307">
            <v>3361.8173253081118</v>
          </cell>
          <cell r="DG307">
            <v>3468.527814751124</v>
          </cell>
          <cell r="DH307">
            <v>3570.5073086844382</v>
          </cell>
          <cell r="DI307">
            <v>3668.4940544568667</v>
          </cell>
          <cell r="DJ307">
            <v>3763.1757462501209</v>
          </cell>
          <cell r="DK307">
            <v>3855.1908492404705</v>
          </cell>
          <cell r="DL307">
            <v>3945.1299237603894</v>
          </cell>
          <cell r="DM307">
            <v>4033.5369494602082</v>
          </cell>
          <cell r="DN307">
            <v>4120.9106494697626</v>
          </cell>
          <cell r="DO307">
            <v>4207.7058145600467</v>
          </cell>
          <cell r="DP307">
            <v>4294.3346273048664</v>
          </cell>
          <cell r="DQ307">
            <v>4381.1679862424771</v>
          </cell>
          <cell r="DR307">
            <v>4468.5368300372611</v>
          </cell>
          <cell r="DS307">
            <v>4556.7334616413509</v>
          </cell>
          <cell r="DT307">
            <v>4646.0128724562901</v>
          </cell>
          <cell r="DU307">
            <v>4736.5940664946993</v>
          </cell>
          <cell r="DV307">
            <v>4828.6613845418942</v>
          </cell>
          <cell r="DW307">
            <v>4922.3658283175719</v>
          </cell>
          <cell r="DX307">
            <v>5017.8263846374321</v>
          </cell>
          <cell r="DY307">
            <v>5115.1313495748545</v>
          </cell>
          <cell r="DZ307">
            <v>5214.3396526225306</v>
          </cell>
          <cell r="EA307">
            <v>5315.4821808541146</v>
          </cell>
          <cell r="EB307">
            <v>5418.5631030858913</v>
          </cell>
          <cell r="EC307">
            <v>5523.5611940384078</v>
          </cell>
          <cell r="ED307">
            <v>5630.4311584981415</v>
          </cell>
          <cell r="EE307">
            <v>5739.1049554791325</v>
          </cell>
          <cell r="EF307">
            <v>5849.4931223846388</v>
          </cell>
          <cell r="EG307">
            <v>5961.4860991688229</v>
          </cell>
          <cell r="EH307">
            <v>6074.9555524983234</v>
          </cell>
          <cell r="EI307">
            <v>6189.7556999140088</v>
          </cell>
          <cell r="EJ307">
            <v>6305.7246339925459</v>
          </cell>
          <cell r="EK307">
            <v>6422.6856465080728</v>
          </cell>
          <cell r="EL307">
            <v>6540.4485525938626</v>
          </cell>
          <cell r="EM307">
            <v>6658.8110149039767</v>
          </cell>
          <cell r="EN307">
            <v>6777.5598677749085</v>
          </cell>
          <cell r="EO307">
            <v>6896.4724413872127</v>
          </cell>
          <cell r="EP307">
            <v>7015.3178859271966</v>
          </cell>
          <cell r="EQ307">
            <v>7133.85849574854</v>
          </cell>
          <cell r="ER307">
            <v>7251.851033533957</v>
          </cell>
          <cell r="ES307">
            <v>7369.0480544568618</v>
          </cell>
          <cell r="ET307">
            <v>7485.1992303429588</v>
          </cell>
          <cell r="EU307">
            <v>7600.0526738320314</v>
          </cell>
          <cell r="EV307">
            <v>7713.3562625393952</v>
          </cell>
          <cell r="EW307">
            <v>7824.8589632177054</v>
          </cell>
          <cell r="EX307">
            <v>7934.3121559185793</v>
          </cell>
          <cell r="EY307">
            <v>8041.4709581541747</v>
          </cell>
          <cell r="EZ307">
            <v>8146.0955490589422</v>
          </cell>
          <cell r="FA307">
            <v>8247.9524935511272</v>
          </cell>
          <cell r="FB307">
            <v>8346.8160664946899</v>
          </cell>
          <cell r="FC307">
            <v>8442.4695768605688</v>
          </cell>
          <cell r="FD307">
            <v>8534.7066918887722</v>
          </cell>
          <cell r="FE307">
            <v>8623.3327612496032</v>
          </cell>
          <cell r="FF307">
            <v>8708.1661412056783</v>
          </cell>
          <cell r="FG307">
            <v>8789.0395187732829</v>
          </cell>
          <cell r="FH307">
            <v>8865.8012358841825</v>
          </cell>
          <cell r="FI307">
            <v>8938.3166135473148</v>
          </cell>
          <cell r="FJ307">
            <v>9006.4692760103044</v>
          </cell>
          <cell r="FK307">
            <v>9070.1624749211896</v>
          </cell>
          <cell r="FL307">
            <v>9129.3204134900025</v>
          </cell>
          <cell r="FM307">
            <v>9183.8895706506155</v>
          </cell>
          <cell r="FN307">
            <v>9233.8400252220872</v>
          </cell>
          <cell r="FO307">
            <v>9279.1667800706855</v>
          </cell>
          <cell r="FP307">
            <v>9319.8910862711145</v>
          </cell>
          <cell r="FQ307">
            <v>9356.0617672685275</v>
          </cell>
          <cell r="FR307">
            <v>9387.7565430400027</v>
          </cell>
          <cell r="FS307">
            <v>9415.0833542562086</v>
          </cell>
          <cell r="FT307">
            <v>9438.181686443073</v>
          </cell>
          <cell r="FU307">
            <v>9457.2238941434625</v>
          </cell>
          <cell r="FV307">
            <v>9472.416525078821</v>
          </cell>
          <cell r="FW307">
            <v>9484.0016443106251</v>
          </cell>
          <cell r="FX307">
            <v>9492.2581584025938</v>
          </cell>
          <cell r="FY307">
            <v>9497.5031395815204</v>
          </cell>
          <cell r="FZ307">
            <v>9500.0931498996761</v>
          </cell>
          <cell r="GA307">
            <v>9500.425565395999</v>
          </cell>
          <cell r="GB307">
            <v>9498.9399002579394</v>
          </cell>
          <cell r="GC307">
            <v>9496.1191309830629</v>
          </cell>
          <cell r="GD307">
            <v>9492.4910205407432</v>
          </cell>
          <cell r="GE307">
            <v>9488.6294425336127</v>
          </cell>
          <cell r="GF307">
            <v>9485.1557053596625</v>
          </cell>
          <cell r="GG307">
            <v>9482.7398763733618</v>
          </cell>
          <cell r="GH307">
            <v>9482.1021060475232</v>
          </cell>
          <cell r="GI307">
            <v>9484.0139521352758</v>
          </cell>
          <cell r="GJ307">
            <v>9489.2997038310787</v>
          </cell>
          <cell r="GK307">
            <v>9498.8377059329159</v>
          </cell>
          <cell r="GL307">
            <v>9513.5616830036088</v>
          </cell>
          <cell r="GM307">
            <v>9534.4620635329229</v>
          </cell>
          <cell r="GN307">
            <v>9562.5873040985116</v>
          </cell>
          <cell r="GO307">
            <v>9599.045213528143</v>
          </cell>
          <cell r="GP307">
            <v>9645.0042770612235</v>
          </cell>
          <cell r="GQ307">
            <v>9701.694980510023</v>
          </cell>
          <cell r="GR307">
            <v>9770.4111344224202</v>
          </cell>
          <cell r="GS307">
            <v>9852.5111982419803</v>
          </cell>
          <cell r="GT307">
            <v>9949.4196044710989</v>
          </cell>
        </row>
        <row r="308">
          <cell r="A308" t="str">
            <v>GEAhigh_avLOW</v>
          </cell>
          <cell r="B308">
            <v>0</v>
          </cell>
          <cell r="C308">
            <v>9.3642442731610469</v>
          </cell>
          <cell r="D308">
            <v>9.8867812306488982</v>
          </cell>
          <cell r="E308">
            <v>10.438476427069418</v>
          </cell>
          <cell r="F308">
            <v>11.02095692991605</v>
          </cell>
          <cell r="G308">
            <v>11.635940599155491</v>
          </cell>
          <cell r="H308">
            <v>12.285241153565275</v>
          </cell>
          <cell r="I308">
            <v>12.97077351977955</v>
          </cell>
          <cell r="J308">
            <v>13.694559479818556</v>
          </cell>
          <cell r="K308">
            <v>14.458733633757541</v>
          </cell>
          <cell r="L308">
            <v>15.265549695120344</v>
          </cell>
          <cell r="M308">
            <v>16.117387137564069</v>
          </cell>
          <cell r="N308">
            <v>17.016758212457404</v>
          </cell>
          <cell r="O308">
            <v>17.96631535804886</v>
          </cell>
          <cell r="P308">
            <v>18.968859022076227</v>
          </cell>
          <cell r="Q308">
            <v>20.027345920887747</v>
          </cell>
          <cell r="R308">
            <v>21.144897759432951</v>
          </cell>
          <cell r="S308">
            <v>22.324810437840263</v>
          </cell>
          <cell r="T308">
            <v>23.570563771733617</v>
          </cell>
          <cell r="U308">
            <v>24.885831754955241</v>
          </cell>
          <cell r="V308">
            <v>26.274493394961702</v>
          </cell>
          <cell r="W308">
            <v>27.740644152849121</v>
          </cell>
          <cell r="X308">
            <v>29.288608021746555</v>
          </cell>
          <cell r="Y308">
            <v>30.92295027919938</v>
          </cell>
          <cell r="Z308">
            <v>32.648490951152233</v>
          </cell>
          <cell r="AA308">
            <v>34.470319027239569</v>
          </cell>
          <cell r="AB308">
            <v>36.393807469307859</v>
          </cell>
          <cell r="AC308">
            <v>38.424629057432803</v>
          </cell>
          <cell r="AD308">
            <v>40.568773120164792</v>
          </cell>
          <cell r="AE308">
            <v>42.832563198343735</v>
          </cell>
          <cell r="AF308">
            <v>45.22267569457761</v>
          </cell>
          <cell r="AG308">
            <v>47.746159563386136</v>
          </cell>
          <cell r="AH308">
            <v>50.410457100079874</v>
          </cell>
          <cell r="AI308">
            <v>53.223425889685764</v>
          </cell>
          <cell r="AJ308">
            <v>56.193361980651126</v>
          </cell>
          <cell r="AK308">
            <v>59.32902435167032</v>
          </cell>
          <cell r="AL308">
            <v>62.639660743792064</v>
          </cell>
          <cell r="AM308">
            <v>66.135034933991761</v>
          </cell>
          <cell r="AN308">
            <v>69.825455530644504</v>
          </cell>
          <cell r="AO308">
            <v>73.721806375822737</v>
          </cell>
          <cell r="AP308">
            <v>77.835578644081522</v>
          </cell>
          <cell r="AQ308">
            <v>82.178904732397612</v>
          </cell>
          <cell r="AR308">
            <v>86.764594041210955</v>
          </cell>
          <cell r="AS308">
            <v>91.606170752094741</v>
          </cell>
          <cell r="AT308">
            <v>96.717913713468164</v>
          </cell>
          <cell r="AU308">
            <v>102.11489855198393</v>
          </cell>
          <cell r="AV308">
            <v>107.8130421337855</v>
          </cell>
          <cell r="AW308">
            <v>113.82914950675989</v>
          </cell>
          <cell r="AX308">
            <v>120.18096346222967</v>
          </cell>
          <cell r="AY308">
            <v>126.88721686225055</v>
          </cell>
          <cell r="AZ308">
            <v>133.96768788684076</v>
          </cell>
          <cell r="BA308">
            <v>141.44325836407714</v>
          </cell>
          <cell r="BB308">
            <v>149.33597535508574</v>
          </cell>
          <cell r="BC308">
            <v>157.66911617555544</v>
          </cell>
          <cell r="BD308">
            <v>166.46725704553535</v>
          </cell>
          <cell r="BE308">
            <v>175.7563455699806</v>
          </cell>
          <cell r="BF308">
            <v>185.56377726380583</v>
          </cell>
          <cell r="BG308">
            <v>195.91847634713625</v>
          </cell>
          <cell r="BH308">
            <v>206.8509810490379</v>
          </cell>
          <cell r="BI308">
            <v>218.39353367130684</v>
          </cell>
          <cell r="BJ308">
            <v>230.58017567793439</v>
          </cell>
          <cell r="BK308">
            <v>243.44684809068752</v>
          </cell>
          <cell r="BL308">
            <v>257.03149748689282</v>
          </cell>
          <cell r="BM308">
            <v>271.37418791203379</v>
          </cell>
          <cell r="BN308">
            <v>286.51721903721648</v>
          </cell>
          <cell r="BO308">
            <v>302.50525090997422</v>
          </cell>
          <cell r="BP308">
            <v>329.37975876530237</v>
          </cell>
          <cell r="BQ308">
            <v>284.36220188180999</v>
          </cell>
          <cell r="BR308">
            <v>339.84062999086854</v>
          </cell>
          <cell r="BS308">
            <v>370.62544147165022</v>
          </cell>
          <cell r="BT308">
            <v>405.83951211927263</v>
          </cell>
          <cell r="BU308">
            <v>441.83438274321583</v>
          </cell>
          <cell r="BV308">
            <v>464.44862346583324</v>
          </cell>
          <cell r="BW308">
            <v>500.28629669356019</v>
          </cell>
          <cell r="BX308">
            <v>528.69561211787504</v>
          </cell>
          <cell r="BY308">
            <v>562.83639534407257</v>
          </cell>
          <cell r="BZ308">
            <v>600.03230752621914</v>
          </cell>
          <cell r="CA308">
            <v>641.39837029982323</v>
          </cell>
          <cell r="CB308">
            <v>689.05168483593491</v>
          </cell>
          <cell r="CC308">
            <v>743.93847025542425</v>
          </cell>
          <cell r="CD308">
            <v>732.75300752410635</v>
          </cell>
          <cell r="CE308">
            <v>745.30078315926107</v>
          </cell>
          <cell r="CF308">
            <v>770.1331242598435</v>
          </cell>
          <cell r="CG308">
            <v>812.70781378744448</v>
          </cell>
          <cell r="CH308">
            <v>875.93270804906638</v>
          </cell>
          <cell r="CI308">
            <v>937.26507548586642</v>
          </cell>
          <cell r="CJ308">
            <v>999.84342717988875</v>
          </cell>
          <cell r="CK308">
            <v>1065.698876615593</v>
          </cell>
          <cell r="CL308">
            <v>1147.6678961482371</v>
          </cell>
          <cell r="CM308">
            <v>1216.5993397431969</v>
          </cell>
          <cell r="CN308">
            <v>1257.2824766885115</v>
          </cell>
          <cell r="CO308">
            <v>1327.1172920606441</v>
          </cell>
          <cell r="CP308">
            <v>1397.3212686471124</v>
          </cell>
          <cell r="CQ308">
            <v>1491.0263649513422</v>
          </cell>
          <cell r="CR308">
            <v>1579.1408211105079</v>
          </cell>
          <cell r="CS308">
            <v>1697.9723339867458</v>
          </cell>
          <cell r="CT308">
            <v>1798.1137417169987</v>
          </cell>
          <cell r="CU308">
            <v>1836.6789544988312</v>
          </cell>
          <cell r="CV308">
            <v>1793.1323082994693</v>
          </cell>
          <cell r="CW308">
            <v>1857.6067258920905</v>
          </cell>
          <cell r="CX308">
            <v>1944.2051506005075</v>
          </cell>
          <cell r="CY308">
            <v>2007.899201810661</v>
          </cell>
          <cell r="CZ308">
            <v>2106.1739966371974</v>
          </cell>
          <cell r="DA308">
            <v>2309.5429702592328</v>
          </cell>
          <cell r="DB308">
            <v>2579.3188748191033</v>
          </cell>
          <cell r="DC308">
            <v>2755.9917932489689</v>
          </cell>
          <cell r="DD308">
            <v>2956.8661482817311</v>
          </cell>
          <cell r="DE308">
            <v>3145.1681827536813</v>
          </cell>
          <cell r="DF308">
            <v>3324.3313927581926</v>
          </cell>
          <cell r="DG308">
            <v>3429.8944057752947</v>
          </cell>
          <cell r="DH308">
            <v>3531.5085506830987</v>
          </cell>
          <cell r="DI308">
            <v>3629.7907757475878</v>
          </cell>
          <cell r="DJ308">
            <v>3725.3142287188302</v>
          </cell>
          <cell r="DK308">
            <v>3818.6094290866531</v>
          </cell>
          <cell r="DL308">
            <v>3910.1654403362936</v>
          </cell>
          <cell r="DM308">
            <v>4000.4310422040703</v>
          </cell>
          <cell r="DN308">
            <v>4089.8159029330282</v>
          </cell>
          <cell r="DO308">
            <v>4178.6917515286132</v>
          </cell>
          <cell r="DP308">
            <v>4267.3935500143307</v>
          </cell>
          <cell r="DQ308">
            <v>4356.2206656874005</v>
          </cell>
          <cell r="DR308">
            <v>4445.4380433744163</v>
          </cell>
          <cell r="DS308">
            <v>4535.2773776870145</v>
          </cell>
          <cell r="DT308">
            <v>4625.9382852775379</v>
          </cell>
          <cell r="DU308">
            <v>4717.5894770946807</v>
          </cell>
          <cell r="DV308">
            <v>4810.3699306391527</v>
          </cell>
          <cell r="DW308">
            <v>4904.390062219356</v>
          </cell>
          <cell r="DX308">
            <v>4999.7328992070306</v>
          </cell>
          <cell r="DY308">
            <v>5096.4552522929216</v>
          </cell>
          <cell r="DZ308">
            <v>5194.5888877424295</v>
          </cell>
          <cell r="EA308">
            <v>5294.1416996512853</v>
          </cell>
          <cell r="EB308">
            <v>5395.0988822012023</v>
          </cell>
          <cell r="EC308">
            <v>5497.4241019155461</v>
          </cell>
          <cell r="ED308">
            <v>5601.0606699149703</v>
          </cell>
          <cell r="EE308">
            <v>5705.9327141731146</v>
          </cell>
          <cell r="EF308">
            <v>5811.9463517722352</v>
          </cell>
          <cell r="EG308">
            <v>5918.9908611588771</v>
          </cell>
          <cell r="EH308">
            <v>6026.9398543995403</v>
          </cell>
          <cell r="EI308">
            <v>6135.6524494363175</v>
          </cell>
          <cell r="EJ308">
            <v>6244.9744423425955</v>
          </cell>
          <cell r="EK308">
            <v>6354.7394795786686</v>
          </cell>
          <cell r="EL308">
            <v>6464.7702302474354</v>
          </cell>
          <cell r="EM308">
            <v>6574.8795583500441</v>
          </cell>
          <cell r="EN308">
            <v>6684.8716950415519</v>
          </cell>
          <cell r="EO308">
            <v>6794.5434108865929</v>
          </cell>
          <cell r="EP308">
            <v>6903.6851881150178</v>
          </cell>
          <cell r="EQ308">
            <v>7012.0823928776126</v>
          </cell>
          <cell r="ER308">
            <v>7119.5164475016572</v>
          </cell>
          <cell r="ES308">
            <v>7225.76600274672</v>
          </cell>
          <cell r="ET308">
            <v>7330.608110060175</v>
          </cell>
          <cell r="EU308">
            <v>7433.819393832985</v>
          </cell>
          <cell r="EV308">
            <v>7535.1772236552879</v>
          </cell>
          <cell r="EW308">
            <v>7634.4608865720747</v>
          </cell>
          <cell r="EX308">
            <v>7731.4527593388621</v>
          </cell>
          <cell r="EY308">
            <v>7825.9394806773498</v>
          </cell>
          <cell r="EZ308">
            <v>7917.7131235310799</v>
          </cell>
          <cell r="FA308">
            <v>8006.5723673210759</v>
          </cell>
          <cell r="FB308">
            <v>8092.3236702015711</v>
          </cell>
          <cell r="FC308">
            <v>8174.7824413155495</v>
          </cell>
          <cell r="FD308">
            <v>8253.7742130505139</v>
          </cell>
          <cell r="FE308">
            <v>8329.1358132941532</v>
          </cell>
          <cell r="FF308">
            <v>8400.716537689852</v>
          </cell>
          <cell r="FG308">
            <v>8468.379321892613</v>
          </cell>
          <cell r="FH308">
            <v>8532.0019138243824</v>
          </cell>
          <cell r="FI308">
            <v>8591.4780459300418</v>
          </cell>
          <cell r="FJ308">
            <v>8646.7186074328456</v>
          </cell>
          <cell r="FK308">
            <v>8697.6528165902218</v>
          </cell>
          <cell r="FL308">
            <v>8744.229392949248</v>
          </cell>
          <cell r="FM308">
            <v>8786.4177296025391</v>
          </cell>
          <cell r="FN308">
            <v>8824.2090654437616</v>
          </cell>
          <cell r="FO308">
            <v>8857.6176574233214</v>
          </cell>
          <cell r="FP308">
            <v>8886.6819528040451</v>
          </cell>
          <cell r="FQ308">
            <v>8911.4657614168063</v>
          </cell>
          <cell r="FR308">
            <v>8932.0594279162869</v>
          </cell>
          <cell r="FS308">
            <v>8948.5810040364704</v>
          </cell>
          <cell r="FT308">
            <v>8961.1774208464212</v>
          </cell>
          <cell r="FU308">
            <v>8970.0256610059805</v>
          </cell>
          <cell r="FV308">
            <v>8975.3339310212777</v>
          </cell>
          <cell r="FW308">
            <v>8977.3428335004937</v>
          </cell>
          <cell r="FX308">
            <v>8976.3265394095451</v>
          </cell>
          <cell r="FY308">
            <v>8972.5939603276729</v>
          </cell>
          <cell r="FZ308">
            <v>8966.4899207031685</v>
          </cell>
          <cell r="GA308">
            <v>8958.3963301089134</v>
          </cell>
          <cell r="GB308">
            <v>8948.7333554982069</v>
          </cell>
          <cell r="GC308">
            <v>8937.9605934604024</v>
          </cell>
          <cell r="GD308">
            <v>8926.5782424763529</v>
          </cell>
          <cell r="GE308">
            <v>8915.1282751743256</v>
          </cell>
          <cell r="GF308">
            <v>8904.195610585597</v>
          </cell>
          <cell r="GG308">
            <v>8894.4092864001123</v>
          </cell>
          <cell r="GH308">
            <v>8886.4436312219314</v>
          </cell>
          <cell r="GI308">
            <v>8881.019436825276</v>
          </cell>
          <cell r="GJ308">
            <v>8878.9051304098684</v>
          </cell>
          <cell r="GK308">
            <v>8880.9179468567381</v>
          </cell>
          <cell r="GL308">
            <v>8887.9251009840191</v>
          </cell>
          <cell r="GM308">
            <v>8900.8449598022107</v>
          </cell>
          <cell r="GN308">
            <v>8920.6482147701499</v>
          </cell>
          <cell r="GO308">
            <v>8948.3590540507321</v>
          </cell>
          <cell r="GP308">
            <v>8985.0563347663738</v>
          </cell>
          <cell r="GQ308">
            <v>9031.8747552545483</v>
          </cell>
          <cell r="GR308">
            <v>9090.0060273239214</v>
          </cell>
          <cell r="GS308">
            <v>9160.7000485095068</v>
          </cell>
          <cell r="GT308">
            <v>9245.2660743288288</v>
          </cell>
        </row>
        <row r="313">
          <cell r="A313" t="str">
            <v>GLOBAL</v>
          </cell>
          <cell r="B313">
            <v>1900</v>
          </cell>
          <cell r="C313">
            <v>1901</v>
          </cell>
          <cell r="D313">
            <v>1902</v>
          </cell>
          <cell r="E313">
            <v>1903</v>
          </cell>
          <cell r="F313">
            <v>1904</v>
          </cell>
          <cell r="G313">
            <v>1905</v>
          </cell>
          <cell r="H313">
            <v>1906</v>
          </cell>
          <cell r="I313">
            <v>1907</v>
          </cell>
          <cell r="J313">
            <v>1908</v>
          </cell>
          <cell r="K313">
            <v>1909</v>
          </cell>
          <cell r="L313">
            <v>1910</v>
          </cell>
          <cell r="M313">
            <v>1911</v>
          </cell>
          <cell r="N313">
            <v>1912</v>
          </cell>
          <cell r="O313">
            <v>1913</v>
          </cell>
          <cell r="P313">
            <v>1914</v>
          </cell>
          <cell r="Q313">
            <v>1915</v>
          </cell>
          <cell r="R313">
            <v>1916</v>
          </cell>
          <cell r="S313">
            <v>1917</v>
          </cell>
          <cell r="T313">
            <v>1918</v>
          </cell>
          <cell r="U313">
            <v>1919</v>
          </cell>
          <cell r="V313">
            <v>1920</v>
          </cell>
          <cell r="W313">
            <v>1921</v>
          </cell>
          <cell r="X313">
            <v>1922</v>
          </cell>
          <cell r="Y313">
            <v>1923</v>
          </cell>
          <cell r="Z313">
            <v>1924</v>
          </cell>
          <cell r="AA313">
            <v>1925</v>
          </cell>
          <cell r="AB313">
            <v>1926</v>
          </cell>
          <cell r="AC313">
            <v>1927</v>
          </cell>
          <cell r="AD313">
            <v>1928</v>
          </cell>
          <cell r="AE313">
            <v>1929</v>
          </cell>
          <cell r="AF313">
            <v>1930</v>
          </cell>
          <cell r="AG313">
            <v>1931</v>
          </cell>
          <cell r="AH313">
            <v>1932</v>
          </cell>
          <cell r="AI313">
            <v>1933</v>
          </cell>
          <cell r="AJ313">
            <v>1934</v>
          </cell>
          <cell r="AK313">
            <v>1935</v>
          </cell>
          <cell r="AL313">
            <v>1936</v>
          </cell>
          <cell r="AM313">
            <v>1937</v>
          </cell>
          <cell r="AN313">
            <v>1938</v>
          </cell>
          <cell r="AO313">
            <v>1939</v>
          </cell>
          <cell r="AP313">
            <v>1940</v>
          </cell>
          <cell r="AQ313">
            <v>1941</v>
          </cell>
          <cell r="AR313">
            <v>1942</v>
          </cell>
          <cell r="AS313">
            <v>1943</v>
          </cell>
          <cell r="AT313">
            <v>1944</v>
          </cell>
          <cell r="AU313">
            <v>1945</v>
          </cell>
          <cell r="AV313">
            <v>1946</v>
          </cell>
          <cell r="AW313">
            <v>1947</v>
          </cell>
          <cell r="AX313">
            <v>1948</v>
          </cell>
          <cell r="AY313">
            <v>1949</v>
          </cell>
          <cell r="AZ313">
            <v>1950</v>
          </cell>
          <cell r="BA313">
            <v>1951</v>
          </cell>
          <cell r="BB313">
            <v>1952</v>
          </cell>
          <cell r="BC313">
            <v>1953</v>
          </cell>
          <cell r="BD313">
            <v>1954</v>
          </cell>
          <cell r="BE313">
            <v>1955</v>
          </cell>
          <cell r="BF313">
            <v>1956</v>
          </cell>
          <cell r="BG313">
            <v>1957</v>
          </cell>
          <cell r="BH313">
            <v>1958</v>
          </cell>
          <cell r="BI313">
            <v>1959</v>
          </cell>
          <cell r="BJ313">
            <v>1960</v>
          </cell>
          <cell r="BK313">
            <v>1961</v>
          </cell>
          <cell r="BL313">
            <v>1962</v>
          </cell>
          <cell r="BM313">
            <v>1963</v>
          </cell>
          <cell r="BN313">
            <v>1964</v>
          </cell>
          <cell r="BO313">
            <v>1965</v>
          </cell>
          <cell r="BP313">
            <v>1966</v>
          </cell>
          <cell r="BQ313">
            <v>1967</v>
          </cell>
          <cell r="BR313">
            <v>1968</v>
          </cell>
          <cell r="BS313">
            <v>1969</v>
          </cell>
          <cell r="BT313">
            <v>1970</v>
          </cell>
          <cell r="BU313">
            <v>1971</v>
          </cell>
          <cell r="BV313">
            <v>1972</v>
          </cell>
          <cell r="BW313">
            <v>1973</v>
          </cell>
          <cell r="BX313">
            <v>1974</v>
          </cell>
          <cell r="BY313">
            <v>1975</v>
          </cell>
          <cell r="BZ313">
            <v>1976</v>
          </cell>
          <cell r="CA313">
            <v>1977</v>
          </cell>
          <cell r="CB313">
            <v>1978</v>
          </cell>
          <cell r="CC313">
            <v>1979</v>
          </cell>
          <cell r="CD313">
            <v>1980</v>
          </cell>
          <cell r="CE313">
            <v>1981</v>
          </cell>
          <cell r="CF313">
            <v>1982</v>
          </cell>
          <cell r="CG313">
            <v>1983</v>
          </cell>
          <cell r="CH313">
            <v>1984</v>
          </cell>
          <cell r="CI313">
            <v>1985</v>
          </cell>
          <cell r="CJ313">
            <v>1986</v>
          </cell>
          <cell r="CK313">
            <v>1987</v>
          </cell>
          <cell r="CL313">
            <v>1988</v>
          </cell>
          <cell r="CM313">
            <v>1989</v>
          </cell>
          <cell r="CN313">
            <v>1990</v>
          </cell>
          <cell r="CO313">
            <v>1991</v>
          </cell>
          <cell r="CP313">
            <v>1992</v>
          </cell>
          <cell r="CQ313">
            <v>1993</v>
          </cell>
          <cell r="CR313">
            <v>1994</v>
          </cell>
          <cell r="CS313">
            <v>1995</v>
          </cell>
          <cell r="CT313">
            <v>1996</v>
          </cell>
          <cell r="CU313">
            <v>1997</v>
          </cell>
          <cell r="CV313">
            <v>1998</v>
          </cell>
          <cell r="CW313">
            <v>1999</v>
          </cell>
          <cell r="CX313">
            <v>2000</v>
          </cell>
          <cell r="CY313">
            <v>2001</v>
          </cell>
          <cell r="CZ313">
            <v>2002</v>
          </cell>
          <cell r="DA313">
            <v>2003</v>
          </cell>
          <cell r="DB313">
            <v>2004</v>
          </cell>
          <cell r="DC313">
            <v>2005</v>
          </cell>
          <cell r="DD313">
            <v>2006</v>
          </cell>
          <cell r="DE313">
            <v>2007</v>
          </cell>
          <cell r="DF313">
            <v>2008</v>
          </cell>
          <cell r="DG313">
            <v>2009</v>
          </cell>
          <cell r="DH313">
            <v>2010</v>
          </cell>
          <cell r="DI313">
            <v>2011</v>
          </cell>
          <cell r="DJ313">
            <v>2012</v>
          </cell>
          <cell r="DK313">
            <v>2013</v>
          </cell>
          <cell r="DL313">
            <v>2014</v>
          </cell>
          <cell r="DM313">
            <v>2015</v>
          </cell>
          <cell r="DN313">
            <v>2016</v>
          </cell>
          <cell r="DO313">
            <v>2017</v>
          </cell>
          <cell r="DP313">
            <v>2018</v>
          </cell>
          <cell r="DQ313">
            <v>2019</v>
          </cell>
          <cell r="DR313">
            <v>2020</v>
          </cell>
          <cell r="DS313">
            <v>2021</v>
          </cell>
          <cell r="DT313">
            <v>2022</v>
          </cell>
          <cell r="DU313">
            <v>2023</v>
          </cell>
          <cell r="DV313">
            <v>2024</v>
          </cell>
          <cell r="DW313">
            <v>2025</v>
          </cell>
          <cell r="DX313">
            <v>2026</v>
          </cell>
          <cell r="DY313">
            <v>2027</v>
          </cell>
          <cell r="DZ313">
            <v>2028</v>
          </cell>
          <cell r="EA313">
            <v>2029</v>
          </cell>
          <cell r="EB313">
            <v>2030</v>
          </cell>
          <cell r="EC313">
            <v>2031</v>
          </cell>
          <cell r="ED313">
            <v>2032</v>
          </cell>
          <cell r="EE313">
            <v>2033</v>
          </cell>
          <cell r="EF313">
            <v>2034</v>
          </cell>
          <cell r="EG313">
            <v>2035</v>
          </cell>
          <cell r="EH313">
            <v>2036</v>
          </cell>
          <cell r="EI313">
            <v>2037</v>
          </cell>
          <cell r="EJ313">
            <v>2038</v>
          </cell>
          <cell r="EK313">
            <v>2039</v>
          </cell>
          <cell r="EL313">
            <v>2040</v>
          </cell>
          <cell r="EM313">
            <v>2041</v>
          </cell>
          <cell r="EN313">
            <v>2042</v>
          </cell>
          <cell r="EO313">
            <v>2043</v>
          </cell>
          <cell r="EP313">
            <v>2044</v>
          </cell>
          <cell r="EQ313">
            <v>2045</v>
          </cell>
          <cell r="ER313">
            <v>2046</v>
          </cell>
          <cell r="ES313">
            <v>2047</v>
          </cell>
          <cell r="ET313">
            <v>2048</v>
          </cell>
          <cell r="EU313">
            <v>2049</v>
          </cell>
          <cell r="EV313">
            <v>2050</v>
          </cell>
          <cell r="EW313">
            <v>2051</v>
          </cell>
          <cell r="EX313">
            <v>2052</v>
          </cell>
          <cell r="EY313">
            <v>2053</v>
          </cell>
          <cell r="EZ313">
            <v>2054</v>
          </cell>
          <cell r="FA313">
            <v>2055</v>
          </cell>
          <cell r="FB313">
            <v>2056</v>
          </cell>
          <cell r="FC313">
            <v>2057</v>
          </cell>
          <cell r="FD313">
            <v>2058</v>
          </cell>
          <cell r="FE313">
            <v>2059</v>
          </cell>
          <cell r="FF313">
            <v>2060</v>
          </cell>
          <cell r="FG313">
            <v>2061</v>
          </cell>
          <cell r="FH313">
            <v>2062</v>
          </cell>
          <cell r="FI313">
            <v>2063</v>
          </cell>
          <cell r="FJ313">
            <v>2064</v>
          </cell>
          <cell r="FK313">
            <v>2065</v>
          </cell>
          <cell r="FL313">
            <v>2066</v>
          </cell>
          <cell r="FM313">
            <v>2067</v>
          </cell>
          <cell r="FN313">
            <v>2068</v>
          </cell>
          <cell r="FO313">
            <v>2069</v>
          </cell>
          <cell r="FP313">
            <v>2070</v>
          </cell>
          <cell r="FQ313">
            <v>2071</v>
          </cell>
          <cell r="FR313">
            <v>2072</v>
          </cell>
          <cell r="FS313">
            <v>2073</v>
          </cell>
          <cell r="FT313">
            <v>2074</v>
          </cell>
          <cell r="FU313">
            <v>2075</v>
          </cell>
          <cell r="FV313">
            <v>2076</v>
          </cell>
          <cell r="FW313">
            <v>2077</v>
          </cell>
          <cell r="FX313">
            <v>2078</v>
          </cell>
          <cell r="FY313">
            <v>2079</v>
          </cell>
          <cell r="FZ313">
            <v>2080</v>
          </cell>
          <cell r="GA313">
            <v>2081</v>
          </cell>
          <cell r="GB313">
            <v>2082</v>
          </cell>
          <cell r="GC313">
            <v>2083</v>
          </cell>
          <cell r="GD313">
            <v>2084</v>
          </cell>
          <cell r="GE313">
            <v>2085</v>
          </cell>
          <cell r="GF313">
            <v>2086</v>
          </cell>
          <cell r="GG313">
            <v>2087</v>
          </cell>
          <cell r="GH313">
            <v>2088</v>
          </cell>
          <cell r="GI313">
            <v>2089</v>
          </cell>
          <cell r="GJ313">
            <v>2090</v>
          </cell>
          <cell r="GK313">
            <v>2091</v>
          </cell>
          <cell r="GL313">
            <v>2092</v>
          </cell>
          <cell r="GM313">
            <v>2093</v>
          </cell>
          <cell r="GN313">
            <v>2094</v>
          </cell>
          <cell r="GO313">
            <v>2095</v>
          </cell>
          <cell r="GP313">
            <v>2096</v>
          </cell>
          <cell r="GQ313">
            <v>2097</v>
          </cell>
          <cell r="GR313">
            <v>2098</v>
          </cell>
          <cell r="GS313">
            <v>2099</v>
          </cell>
          <cell r="GT313">
            <v>2100</v>
          </cell>
          <cell r="GU313">
            <v>2101</v>
          </cell>
          <cell r="GV313">
            <v>2102</v>
          </cell>
          <cell r="GW313">
            <v>2103</v>
          </cell>
          <cell r="GX313">
            <v>2104</v>
          </cell>
          <cell r="GY313">
            <v>2105</v>
          </cell>
          <cell r="GZ313">
            <v>2106</v>
          </cell>
          <cell r="HA313">
            <v>2107</v>
          </cell>
          <cell r="HB313">
            <v>2108</v>
          </cell>
          <cell r="HC313">
            <v>2109</v>
          </cell>
          <cell r="HD313">
            <v>2110</v>
          </cell>
          <cell r="HE313">
            <v>2111</v>
          </cell>
          <cell r="HF313">
            <v>2112</v>
          </cell>
          <cell r="HG313">
            <v>2113</v>
          </cell>
          <cell r="HH313">
            <v>2114</v>
          </cell>
          <cell r="HI313">
            <v>2115</v>
          </cell>
          <cell r="HJ313">
            <v>2116</v>
          </cell>
          <cell r="HK313">
            <v>2117</v>
          </cell>
          <cell r="HL313">
            <v>2118</v>
          </cell>
          <cell r="HM313">
            <v>2119</v>
          </cell>
          <cell r="HN313">
            <v>2120</v>
          </cell>
          <cell r="HO313">
            <v>2121</v>
          </cell>
          <cell r="HP313">
            <v>2122</v>
          </cell>
          <cell r="HQ313">
            <v>2123</v>
          </cell>
          <cell r="HR313">
            <v>2124</v>
          </cell>
          <cell r="HS313">
            <v>2125</v>
          </cell>
          <cell r="HT313">
            <v>2126</v>
          </cell>
          <cell r="HU313">
            <v>2127</v>
          </cell>
          <cell r="HV313">
            <v>2128</v>
          </cell>
          <cell r="HW313">
            <v>2129</v>
          </cell>
          <cell r="HX313">
            <v>2130</v>
          </cell>
          <cell r="HY313">
            <v>2131</v>
          </cell>
          <cell r="HZ313">
            <v>2132</v>
          </cell>
          <cell r="IA313">
            <v>2133</v>
          </cell>
          <cell r="IB313">
            <v>2134</v>
          </cell>
          <cell r="IC313">
            <v>2135</v>
          </cell>
          <cell r="ID313">
            <v>2136</v>
          </cell>
          <cell r="IE313">
            <v>2137</v>
          </cell>
          <cell r="IF313">
            <v>2138</v>
          </cell>
          <cell r="IG313">
            <v>2139</v>
          </cell>
          <cell r="IH313">
            <v>2140</v>
          </cell>
        </row>
        <row r="314">
          <cell r="A314" t="str">
            <v>ITP_a2_PF400</v>
          </cell>
          <cell r="B314">
            <v>0</v>
          </cell>
          <cell r="C314">
            <v>598.10264222428486</v>
          </cell>
          <cell r="D314">
            <v>615.7015699262364</v>
          </cell>
          <cell r="E314">
            <v>633.81833893901489</v>
          </cell>
          <cell r="F314">
            <v>652.46818653319394</v>
          </cell>
          <cell r="G314">
            <v>671.6667983298546</v>
          </cell>
          <cell r="H314">
            <v>691.43032149311739</v>
          </cell>
          <cell r="I314">
            <v>711.77537831085897</v>
          </cell>
          <cell r="J314">
            <v>732.7190801750362</v>
          </cell>
          <cell r="K314">
            <v>754.27904197337466</v>
          </cell>
          <cell r="L314">
            <v>776.4733969045285</v>
          </cell>
          <cell r="M314">
            <v>799.32081172916844</v>
          </cell>
          <cell r="N314">
            <v>822.84050246982861</v>
          </cell>
          <cell r="O314">
            <v>847.05225057271286</v>
          </cell>
          <cell r="P314">
            <v>871.97641954505866</v>
          </cell>
          <cell r="Q314">
            <v>897.63397208204515</v>
          </cell>
          <cell r="R314">
            <v>924.04648769765674</v>
          </cell>
          <cell r="S314">
            <v>951.23618087432578</v>
          </cell>
          <cell r="T314">
            <v>979.22591974662112</v>
          </cell>
          <cell r="U314">
            <v>1008.0392453346988</v>
          </cell>
          <cell r="V314">
            <v>1037.7003913436852</v>
          </cell>
          <cell r="W314">
            <v>1068.2343045456537</v>
          </cell>
          <cell r="X314">
            <v>1099.6666657613287</v>
          </cell>
          <cell r="Y314">
            <v>1132.0239114591707</v>
          </cell>
          <cell r="Z314">
            <v>1165.3332559900039</v>
          </cell>
          <cell r="AA314">
            <v>1199.6227144758891</v>
          </cell>
          <cell r="AB314">
            <v>1234.9211263724931</v>
          </cell>
          <cell r="AC314">
            <v>1271.2581797247706</v>
          </cell>
          <cell r="AD314">
            <v>1308.6644361363601</v>
          </cell>
          <cell r="AE314">
            <v>1347.1713564736933</v>
          </cell>
          <cell r="AF314">
            <v>1386.811327326438</v>
          </cell>
          <cell r="AG314">
            <v>1427.6176882465313</v>
          </cell>
          <cell r="AH314">
            <v>1469.6247597887034</v>
          </cell>
          <cell r="AI314">
            <v>1512.867872376092</v>
          </cell>
          <cell r="AJ314">
            <v>1557.3833960152067</v>
          </cell>
          <cell r="AK314">
            <v>1603.20877088525</v>
          </cell>
          <cell r="AL314">
            <v>1650.3825388275152</v>
          </cell>
          <cell r="AM314">
            <v>1698.9443757613451</v>
          </cell>
          <cell r="AN314">
            <v>1748.9351250539205</v>
          </cell>
          <cell r="AO314">
            <v>1800.3968318719374</v>
          </cell>
          <cell r="AP314">
            <v>1853.3727785440726</v>
          </cell>
          <cell r="AQ314">
            <v>1907.9075209639714</v>
          </cell>
          <cell r="AR314">
            <v>1964.0469260643806</v>
          </cell>
          <cell r="AS314">
            <v>2021.8382103939448</v>
          </cell>
          <cell r="AT314">
            <v>2081.3299798291032</v>
          </cell>
          <cell r="AU314">
            <v>2142.5722704544987</v>
          </cell>
          <cell r="AV314">
            <v>2205.6165906462743</v>
          </cell>
          <cell r="AW314">
            <v>2270.5159643936527</v>
          </cell>
          <cell r="AX314">
            <v>2337.3249758952375</v>
          </cell>
          <cell r="AY314">
            <v>2406.0998154675412</v>
          </cell>
          <cell r="AZ314">
            <v>2476.8983268043512</v>
          </cell>
          <cell r="BA314">
            <v>2549.7800556266898</v>
          </cell>
          <cell r="BB314">
            <v>2624.8062997642714</v>
          </cell>
          <cell r="BC314">
            <v>2702.0401607105937</v>
          </cell>
          <cell r="BD314">
            <v>2781.5465966950092</v>
          </cell>
          <cell r="BE314">
            <v>2863.3924773164294</v>
          </cell>
          <cell r="BF314">
            <v>2947.6466397845948</v>
          </cell>
          <cell r="BG314">
            <v>3034.3799468162274</v>
          </cell>
          <cell r="BH314">
            <v>3123.6653462347517</v>
          </cell>
          <cell r="BI314">
            <v>3215.5779323237166</v>
          </cell>
          <cell r="BJ314">
            <v>3310.1950089855086</v>
          </cell>
          <cell r="BK314">
            <v>3407.5961547584966</v>
          </cell>
          <cell r="BL314">
            <v>3507.8632897472671</v>
          </cell>
          <cell r="BM314">
            <v>3611.0807445222654</v>
          </cell>
          <cell r="BN314">
            <v>3717.3353310467724</v>
          </cell>
          <cell r="BO314">
            <v>3826.7164156908857</v>
          </cell>
          <cell r="BP314">
            <v>4036.3247634251088</v>
          </cell>
          <cell r="BQ314">
            <v>4144.9107539214292</v>
          </cell>
          <cell r="BR314">
            <v>4431.1473431949826</v>
          </cell>
          <cell r="BS314">
            <v>4709.654954178066</v>
          </cell>
          <cell r="BT314">
            <v>4983.2659797794731</v>
          </cell>
          <cell r="BU314">
            <v>5168.1793555585982</v>
          </cell>
          <cell r="BV314">
            <v>5429.2891991392207</v>
          </cell>
          <cell r="BW314">
            <v>5739.6805044844796</v>
          </cell>
          <cell r="BX314">
            <v>5772.9038311733239</v>
          </cell>
          <cell r="BY314">
            <v>5784.1113822998259</v>
          </cell>
          <cell r="BZ314">
            <v>6108.7596598003829</v>
          </cell>
          <cell r="CA314">
            <v>6313.7106982126234</v>
          </cell>
          <cell r="CB314">
            <v>6531.8522926494334</v>
          </cell>
          <cell r="CC314">
            <v>6770.006586961119</v>
          </cell>
          <cell r="CD314">
            <v>6646.4670261474939</v>
          </cell>
          <cell r="CE314">
            <v>6607.2845380056688</v>
          </cell>
          <cell r="CF314">
            <v>6584.4687189467631</v>
          </cell>
          <cell r="CG314">
            <v>6671.7720682872832</v>
          </cell>
          <cell r="CH314">
            <v>6992.5638788014785</v>
          </cell>
          <cell r="CI314">
            <v>7174.0001774137718</v>
          </cell>
          <cell r="CJ314">
            <v>7350.7282061593642</v>
          </cell>
          <cell r="CK314">
            <v>7599.1207270677887</v>
          </cell>
          <cell r="CL314">
            <v>7875.393199038278</v>
          </cell>
          <cell r="CM314">
            <v>8028.812258654184</v>
          </cell>
          <cell r="CN314">
            <v>8120.7635707406462</v>
          </cell>
          <cell r="CO314">
            <v>8164.4821450725221</v>
          </cell>
          <cell r="CP314">
            <v>8197.9645401676516</v>
          </cell>
          <cell r="CQ314">
            <v>8266.3133173581773</v>
          </cell>
          <cell r="CR314">
            <v>8352.6449568679509</v>
          </cell>
          <cell r="CS314">
            <v>8564.8945072144161</v>
          </cell>
          <cell r="CT314">
            <v>8837.800177787929</v>
          </cell>
          <cell r="CU314">
            <v>8907.3068747199122</v>
          </cell>
          <cell r="CV314">
            <v>8919.8370911221409</v>
          </cell>
          <cell r="CW314">
            <v>9052.8168569160534</v>
          </cell>
          <cell r="CX314">
            <v>9293.2503715563089</v>
          </cell>
          <cell r="CY314">
            <v>9341.6579352776607</v>
          </cell>
          <cell r="CZ314">
            <v>9524.1515401497745</v>
          </cell>
          <cell r="DA314">
            <v>9828.8927135118302</v>
          </cell>
          <cell r="DB314">
            <v>10289.417871107549</v>
          </cell>
          <cell r="DC314">
            <v>10557.55051619265</v>
          </cell>
          <cell r="DD314">
            <v>10842.965707081052</v>
          </cell>
          <cell r="DE314">
            <v>11099.335837190632</v>
          </cell>
          <cell r="DF314">
            <v>10903.813724072332</v>
          </cell>
          <cell r="DG314">
            <v>11119.974988097247</v>
          </cell>
          <cell r="DH314">
            <v>11338.42683122312</v>
          </cell>
          <cell r="DI314">
            <v>11559.115466334646</v>
          </cell>
          <cell r="DJ314">
            <v>11781.984158805573</v>
          </cell>
          <cell r="DK314">
            <v>12006.973254524957</v>
          </cell>
          <cell r="DL314">
            <v>12234.020215526542</v>
          </cell>
          <cell r="DM314">
            <v>12463.059663311637</v>
          </cell>
          <cell r="DN314">
            <v>12694.023429924344</v>
          </cell>
          <cell r="DO314">
            <v>12926.840616804879</v>
          </cell>
          <cell r="DP314">
            <v>13161.437661412514</v>
          </cell>
          <cell r="DQ314">
            <v>13397.738411574399</v>
          </cell>
          <cell r="DR314">
            <v>13635.664207480366</v>
          </cell>
          <cell r="DS314">
            <v>13875.133971207184</v>
          </cell>
          <cell r="DT314">
            <v>14116.064303618801</v>
          </cell>
          <cell r="DU314">
            <v>14358.369588451957</v>
          </cell>
          <cell r="DV314">
            <v>14601.962103359831</v>
          </cell>
          <cell r="DW314">
            <v>14846.752137649988</v>
          </cell>
          <cell r="DX314">
            <v>15092.648116417338</v>
          </cell>
          <cell r="DY314">
            <v>15339.556730738299</v>
          </cell>
          <cell r="DZ314">
            <v>15587.383073559136</v>
          </cell>
          <cell r="EA314">
            <v>15836.030780879943</v>
          </cell>
          <cell r="EB314">
            <v>16085.40217780584</v>
          </cell>
          <cell r="EC314">
            <v>16335.398429009505</v>
          </cell>
          <cell r="ED314">
            <v>16585.919693123848</v>
          </cell>
          <cell r="EE314">
            <v>16836.865280560789</v>
          </cell>
          <cell r="EF314">
            <v>17088.133814232457</v>
          </cell>
          <cell r="EG314">
            <v>17339.623392633857</v>
          </cell>
          <cell r="EH314">
            <v>17591.23175473238</v>
          </cell>
          <cell r="EI314">
            <v>17842.856446098704</v>
          </cell>
          <cell r="EJ314">
            <v>18094.394985706447</v>
          </cell>
          <cell r="EK314">
            <v>18345.745032823801</v>
          </cell>
          <cell r="EL314">
            <v>18596.804553419952</v>
          </cell>
          <cell r="EM314">
            <v>18847.471985511915</v>
          </cell>
          <cell r="EN314">
            <v>19097.646402883729</v>
          </cell>
          <cell r="EO314">
            <v>19347.227676619485</v>
          </cell>
          <cell r="EP314">
            <v>19596.116633904679</v>
          </cell>
          <cell r="EQ314">
            <v>19844.215213566211</v>
          </cell>
          <cell r="ER314">
            <v>20091.426617840581</v>
          </cell>
          <cell r="ES314">
            <v>20337.6554598814</v>
          </cell>
          <cell r="ET314">
            <v>20582.807906542061</v>
          </cell>
          <cell r="EU314">
            <v>20826.791815996174</v>
          </cell>
          <cell r="EV314">
            <v>21069.516869787418</v>
          </cell>
          <cell r="EW314">
            <v>21310.894698931654</v>
          </cell>
          <cell r="EX314">
            <v>21550.839003726629</v>
          </cell>
          <cell r="EY314">
            <v>21789.265666959014</v>
          </cell>
          <cell r="EZ314">
            <v>22026.092860233432</v>
          </cell>
          <cell r="FA314">
            <v>22261.241143184663</v>
          </cell>
          <cell r="FB314">
            <v>22494.633555370492</v>
          </cell>
          <cell r="FC314">
            <v>22726.195700680073</v>
          </cell>
          <cell r="FD314">
            <v>22955.855824129354</v>
          </cell>
          <cell r="FE314">
            <v>23183.544880952199</v>
          </cell>
          <cell r="FF314">
            <v>23409.196597931907</v>
          </cell>
          <cell r="FG314">
            <v>23632.747526953583</v>
          </cell>
          <cell r="FH314">
            <v>23854.137090792316</v>
          </cell>
          <cell r="FI314">
            <v>24073.307621185591</v>
          </cell>
          <cell r="FJ314">
            <v>24290.204389270431</v>
          </cell>
          <cell r="FK314">
            <v>24504.775628496413</v>
          </cell>
          <cell r="FL314">
            <v>24716.972550154314</v>
          </cell>
          <cell r="FM314">
            <v>24926.74935168758</v>
          </cell>
          <cell r="FN314">
            <v>25134.063217978444</v>
          </cell>
          <cell r="FO314">
            <v>25338.87431582405</v>
          </cell>
          <cell r="FP314">
            <v>25541.145781838673</v>
          </cell>
          <cell r="FQ314">
            <v>25740.843704037055</v>
          </cell>
          <cell r="FR314">
            <v>25937.937097370675</v>
          </cell>
          <cell r="FS314">
            <v>26132.397873503112</v>
          </cell>
          <cell r="FT314">
            <v>26324.200805123266</v>
          </cell>
          <cell r="FU314">
            <v>26513.323485105138</v>
          </cell>
          <cell r="FV314">
            <v>26699.746280831263</v>
          </cell>
          <cell r="FW314">
            <v>26883.452284002822</v>
          </cell>
          <cell r="FX314">
            <v>27064.427256263541</v>
          </cell>
          <cell r="FY314">
            <v>27242.659570966898</v>
          </cell>
          <cell r="FZ314">
            <v>27418.140151416283</v>
          </cell>
          <cell r="GA314">
            <v>27590.862405906697</v>
          </cell>
          <cell r="GB314">
            <v>27760.822159893731</v>
          </cell>
          <cell r="GC314">
            <v>27928.017585610865</v>
          </cell>
          <cell r="GD314">
            <v>28092.449129450761</v>
          </cell>
          <cell r="GE314">
            <v>28254.119437419111</v>
          </cell>
          <cell r="GF314">
            <v>28413.033278961309</v>
          </cell>
          <cell r="GG314">
            <v>28569.197469453415</v>
          </cell>
          <cell r="GH314">
            <v>28722.620791638463</v>
          </cell>
          <cell r="GI314">
            <v>28873.313916278821</v>
          </cell>
          <cell r="GJ314">
            <v>29021.289322283352</v>
          </cell>
          <cell r="GK314">
            <v>29166.561216556627</v>
          </cell>
          <cell r="GL314">
            <v>29309.145453804569</v>
          </cell>
          <cell r="GM314">
            <v>29449.059456518411</v>
          </cell>
          <cell r="GN314">
            <v>29586.322135345759</v>
          </cell>
          <cell r="GO314">
            <v>29720.953810044273</v>
          </cell>
          <cell r="GP314">
            <v>29852.976131200448</v>
          </cell>
          <cell r="GQ314">
            <v>29982.412002882615</v>
          </cell>
          <cell r="GR314">
            <v>30109.2855063842</v>
          </cell>
          <cell r="GS314">
            <v>30233.621825200404</v>
          </cell>
          <cell r="GT314">
            <v>30355.44717136856</v>
          </cell>
          <cell r="GU314">
            <v>30474.788713290181</v>
          </cell>
          <cell r="GV314">
            <v>30591.674505140294</v>
          </cell>
          <cell r="GW314">
            <v>30706.133417958139</v>
          </cell>
          <cell r="GX314">
            <v>30818.195072501763</v>
          </cell>
          <cell r="GY314">
            <v>30927.889773938041</v>
          </cell>
          <cell r="GZ314">
            <v>31035.248448429422</v>
          </cell>
          <cell r="HA314">
            <v>31140.302581668297</v>
          </cell>
          <cell r="HB314">
            <v>31243.084159400711</v>
          </cell>
          <cell r="HC314">
            <v>31343.625609971812</v>
          </cell>
          <cell r="HD314">
            <v>31441.959748917099</v>
          </cell>
          <cell r="HE314">
            <v>31538.119725615488</v>
          </cell>
          <cell r="HF314">
            <v>31632.138972012617</v>
          </cell>
          <cell r="HG314">
            <v>31724.051153415916</v>
          </cell>
          <cell r="HH314">
            <v>31813.89012135646</v>
          </cell>
          <cell r="HI314">
            <v>31901.689868506593</v>
          </cell>
          <cell r="HJ314">
            <v>31987.484485636811</v>
          </cell>
          <cell r="HK314">
            <v>32071.308120590391</v>
          </cell>
          <cell r="HL314">
            <v>32153.194939249603</v>
          </cell>
          <cell r="HM314">
            <v>32233.179088463199</v>
          </cell>
          <cell r="HN314">
            <v>32311.294660901229</v>
          </cell>
          <cell r="HO314">
            <v>32387.575661799787</v>
          </cell>
          <cell r="HP314">
            <v>32462.055977555545</v>
          </cell>
          <cell r="HQ314">
            <v>32534.769346127028</v>
          </cell>
          <cell r="HR314">
            <v>32605.749329197934</v>
          </cell>
          <cell r="HS314">
            <v>32675.029286055273</v>
          </cell>
          <cell r="HT314">
            <v>32742.642349133966</v>
          </cell>
          <cell r="HU314">
            <v>32808.621401178236</v>
          </cell>
          <cell r="HV314">
            <v>32872.999053968793</v>
          </cell>
          <cell r="HW314">
            <v>32935.807628564486</v>
          </cell>
          <cell r="HX314">
            <v>32997.079137006302</v>
          </cell>
          <cell r="HY314">
            <v>33056.845265431301</v>
          </cell>
          <cell r="HZ314">
            <v>33115.137358544191</v>
          </cell>
          <cell r="IA314">
            <v>33171.986405393989</v>
          </cell>
          <cell r="IB314">
            <v>33227.423026403842</v>
          </cell>
          <cell r="IC314">
            <v>33281.477461602146</v>
          </cell>
          <cell r="ID314">
            <v>33334.179560003904</v>
          </cell>
          <cell r="IE314">
            <v>33385.558770091717</v>
          </cell>
          <cell r="IF314">
            <v>33435.64413134678</v>
          </cell>
          <cell r="IG314">
            <v>33484.464266780924</v>
          </cell>
          <cell r="IH314">
            <v>33532.047376421891</v>
          </cell>
        </row>
        <row r="315">
          <cell r="A315" t="str">
            <v>ITP_a2_PF550</v>
          </cell>
          <cell r="B315">
            <v>0</v>
          </cell>
          <cell r="C315">
            <v>598.10264222428486</v>
          </cell>
          <cell r="D315">
            <v>615.7015699262364</v>
          </cell>
          <cell r="E315">
            <v>633.81833893901489</v>
          </cell>
          <cell r="F315">
            <v>652.46818653319394</v>
          </cell>
          <cell r="G315">
            <v>671.6667983298546</v>
          </cell>
          <cell r="H315">
            <v>691.43032149311739</v>
          </cell>
          <cell r="I315">
            <v>711.77537831085897</v>
          </cell>
          <cell r="J315">
            <v>732.7190801750362</v>
          </cell>
          <cell r="K315">
            <v>754.27904197337466</v>
          </cell>
          <cell r="L315">
            <v>776.4733969045285</v>
          </cell>
          <cell r="M315">
            <v>799.32081172916844</v>
          </cell>
          <cell r="N315">
            <v>822.84050246982861</v>
          </cell>
          <cell r="O315">
            <v>847.05225057271286</v>
          </cell>
          <cell r="P315">
            <v>871.97641954505866</v>
          </cell>
          <cell r="Q315">
            <v>897.63397208204515</v>
          </cell>
          <cell r="R315">
            <v>924.04648769765674</v>
          </cell>
          <cell r="S315">
            <v>951.23618087432578</v>
          </cell>
          <cell r="T315">
            <v>979.22591974662112</v>
          </cell>
          <cell r="U315">
            <v>1008.0392453346988</v>
          </cell>
          <cell r="V315">
            <v>1037.7003913436852</v>
          </cell>
          <cell r="W315">
            <v>1068.2343045456537</v>
          </cell>
          <cell r="X315">
            <v>1099.6666657613287</v>
          </cell>
          <cell r="Y315">
            <v>1132.0239114591707</v>
          </cell>
          <cell r="Z315">
            <v>1165.3332559900039</v>
          </cell>
          <cell r="AA315">
            <v>1199.6227144758891</v>
          </cell>
          <cell r="AB315">
            <v>1234.9211263724931</v>
          </cell>
          <cell r="AC315">
            <v>1271.2581797247706</v>
          </cell>
          <cell r="AD315">
            <v>1308.6644361363601</v>
          </cell>
          <cell r="AE315">
            <v>1347.1713564736933</v>
          </cell>
          <cell r="AF315">
            <v>1386.811327326438</v>
          </cell>
          <cell r="AG315">
            <v>1427.6176882465313</v>
          </cell>
          <cell r="AH315">
            <v>1469.6247597887034</v>
          </cell>
          <cell r="AI315">
            <v>1512.867872376092</v>
          </cell>
          <cell r="AJ315">
            <v>1557.3833960152067</v>
          </cell>
          <cell r="AK315">
            <v>1603.20877088525</v>
          </cell>
          <cell r="AL315">
            <v>1650.3825388275152</v>
          </cell>
          <cell r="AM315">
            <v>1698.9443757613451</v>
          </cell>
          <cell r="AN315">
            <v>1748.9351250539205</v>
          </cell>
          <cell r="AO315">
            <v>1800.3968318719374</v>
          </cell>
          <cell r="AP315">
            <v>1853.3727785440726</v>
          </cell>
          <cell r="AQ315">
            <v>1907.9075209639714</v>
          </cell>
          <cell r="AR315">
            <v>1964.0469260643806</v>
          </cell>
          <cell r="AS315">
            <v>2021.8382103939448</v>
          </cell>
          <cell r="AT315">
            <v>2081.3299798291032</v>
          </cell>
          <cell r="AU315">
            <v>2142.5722704544987</v>
          </cell>
          <cell r="AV315">
            <v>2205.6165906462743</v>
          </cell>
          <cell r="AW315">
            <v>2270.5159643936527</v>
          </cell>
          <cell r="AX315">
            <v>2337.3249758952375</v>
          </cell>
          <cell r="AY315">
            <v>2406.0998154675412</v>
          </cell>
          <cell r="AZ315">
            <v>2476.8983268043512</v>
          </cell>
          <cell r="BA315">
            <v>2549.7800556266898</v>
          </cell>
          <cell r="BB315">
            <v>2624.8062997642714</v>
          </cell>
          <cell r="BC315">
            <v>2702.0401607105937</v>
          </cell>
          <cell r="BD315">
            <v>2781.5465966950092</v>
          </cell>
          <cell r="BE315">
            <v>2863.3924773164294</v>
          </cell>
          <cell r="BF315">
            <v>2947.6466397845948</v>
          </cell>
          <cell r="BG315">
            <v>3034.3799468162274</v>
          </cell>
          <cell r="BH315">
            <v>3123.6653462347517</v>
          </cell>
          <cell r="BI315">
            <v>3215.5779323237166</v>
          </cell>
          <cell r="BJ315">
            <v>3310.1950089855086</v>
          </cell>
          <cell r="BK315">
            <v>3407.5961547584966</v>
          </cell>
          <cell r="BL315">
            <v>3507.8632897472671</v>
          </cell>
          <cell r="BM315">
            <v>3611.0807445222654</v>
          </cell>
          <cell r="BN315">
            <v>3717.3353310467724</v>
          </cell>
          <cell r="BO315">
            <v>3826.7164156908857</v>
          </cell>
          <cell r="BP315">
            <v>4036.3247634251088</v>
          </cell>
          <cell r="BQ315">
            <v>4144.9107539214292</v>
          </cell>
          <cell r="BR315">
            <v>4431.1473431949826</v>
          </cell>
          <cell r="BS315">
            <v>4709.654954178066</v>
          </cell>
          <cell r="BT315">
            <v>4983.2659797794731</v>
          </cell>
          <cell r="BU315">
            <v>5168.1793555585982</v>
          </cell>
          <cell r="BV315">
            <v>5429.2891991392207</v>
          </cell>
          <cell r="BW315">
            <v>5739.6805044844796</v>
          </cell>
          <cell r="BX315">
            <v>5772.9038311733239</v>
          </cell>
          <cell r="BY315">
            <v>5784.1113822998259</v>
          </cell>
          <cell r="BZ315">
            <v>6108.7596598003829</v>
          </cell>
          <cell r="CA315">
            <v>6313.7106982126234</v>
          </cell>
          <cell r="CB315">
            <v>6531.8522926494334</v>
          </cell>
          <cell r="CC315">
            <v>6770.006586961119</v>
          </cell>
          <cell r="CD315">
            <v>6646.4670261474939</v>
          </cell>
          <cell r="CE315">
            <v>6607.2845380056688</v>
          </cell>
          <cell r="CF315">
            <v>6584.4687189467631</v>
          </cell>
          <cell r="CG315">
            <v>6671.7720682872832</v>
          </cell>
          <cell r="CH315">
            <v>6992.5638788014785</v>
          </cell>
          <cell r="CI315">
            <v>7174.0001774137718</v>
          </cell>
          <cell r="CJ315">
            <v>7350.7282061593642</v>
          </cell>
          <cell r="CK315">
            <v>7599.1207270677887</v>
          </cell>
          <cell r="CL315">
            <v>7875.393199038278</v>
          </cell>
          <cell r="CM315">
            <v>8028.812258654184</v>
          </cell>
          <cell r="CN315">
            <v>8120.7635707406462</v>
          </cell>
          <cell r="CO315">
            <v>8164.4821450725221</v>
          </cell>
          <cell r="CP315">
            <v>8197.9645401676516</v>
          </cell>
          <cell r="CQ315">
            <v>8266.3133173581773</v>
          </cell>
          <cell r="CR315">
            <v>8352.6449568679509</v>
          </cell>
          <cell r="CS315">
            <v>8564.8945072144161</v>
          </cell>
          <cell r="CT315">
            <v>8837.800177787929</v>
          </cell>
          <cell r="CU315">
            <v>8907.3068747199122</v>
          </cell>
          <cell r="CV315">
            <v>8919.8370911221409</v>
          </cell>
          <cell r="CW315">
            <v>9052.8168569160534</v>
          </cell>
          <cell r="CX315">
            <v>9293.2503715563089</v>
          </cell>
          <cell r="CY315">
            <v>9341.6579352776607</v>
          </cell>
          <cell r="CZ315">
            <v>9524.1515401497745</v>
          </cell>
          <cell r="DA315">
            <v>9828.8927135118302</v>
          </cell>
          <cell r="DB315">
            <v>10289.417871107549</v>
          </cell>
          <cell r="DC315">
            <v>10557.55051619265</v>
          </cell>
          <cell r="DD315">
            <v>10842.965707081052</v>
          </cell>
          <cell r="DE315">
            <v>11099.335837190632</v>
          </cell>
          <cell r="DF315">
            <v>11071.370686562161</v>
          </cell>
          <cell r="DG315">
            <v>11286.220857859777</v>
          </cell>
          <cell r="DH315">
            <v>11502.967343198738</v>
          </cell>
          <cell r="DI315">
            <v>11721.540116189553</v>
          </cell>
          <cell r="DJ315">
            <v>11941.866368329873</v>
          </cell>
          <cell r="DK315">
            <v>12163.870585462355</v>
          </cell>
          <cell r="DL315">
            <v>12387.474632688505</v>
          </cell>
          <cell r="DM315">
            <v>12612.59784761942</v>
          </cell>
          <cell r="DN315">
            <v>12839.157141801188</v>
          </cell>
          <cell r="DO315">
            <v>13067.067110109161</v>
          </cell>
          <cell r="DP315">
            <v>13296.240147862054</v>
          </cell>
          <cell r="DQ315">
            <v>13526.586575364072</v>
          </cell>
          <cell r="DR315">
            <v>13758.014769541373</v>
          </cell>
          <cell r="DS315">
            <v>13990.431302298459</v>
          </cell>
          <cell r="DT315">
            <v>14223.741085180985</v>
          </cell>
          <cell r="DU315">
            <v>14457.847519894269</v>
          </cell>
          <cell r="DV315">
            <v>14692.652654191772</v>
          </cell>
          <cell r="DW315">
            <v>14928.057342615404</v>
          </cell>
          <cell r="DX315">
            <v>15163.961411539876</v>
          </cell>
          <cell r="DY315">
            <v>15400.263827946936</v>
          </cell>
          <cell r="DZ315">
            <v>15636.8628713321</v>
          </cell>
          <cell r="EA315">
            <v>15873.656308127036</v>
          </cell>
          <cell r="EB315">
            <v>16110.541568004974</v>
          </cell>
          <cell r="EC315">
            <v>16347.41592142471</v>
          </cell>
          <cell r="ED315">
            <v>16584.176657760872</v>
          </cell>
          <cell r="EE315">
            <v>16820.721263364525</v>
          </cell>
          <cell r="EF315">
            <v>17056.947598898565</v>
          </cell>
          <cell r="EG315">
            <v>17292.754075296903</v>
          </cell>
          <cell r="EH315">
            <v>17528.039827705274</v>
          </cell>
          <cell r="EI315">
            <v>17762.704886773892</v>
          </cell>
          <cell r="EJ315">
            <v>17996.650346689101</v>
          </cell>
          <cell r="EK315">
            <v>18229.778529351192</v>
          </cell>
          <cell r="EL315">
            <v>18461.993144129552</v>
          </cell>
          <cell r="EM315">
            <v>18693.199442653433</v>
          </cell>
          <cell r="EN315">
            <v>18923.304368126788</v>
          </cell>
          <cell r="EO315">
            <v>19152.216698688786</v>
          </cell>
          <cell r="EP315">
            <v>19379.847184376889</v>
          </cell>
          <cell r="EQ315">
            <v>19606.108677287208</v>
          </cell>
          <cell r="ER315">
            <v>19830.91625456624</v>
          </cell>
          <cell r="ES315">
            <v>20054.187333909067</v>
          </cell>
          <cell r="ET315">
            <v>20275.841781281324</v>
          </cell>
          <cell r="EU315">
            <v>20495.802010624888</v>
          </cell>
          <cell r="EV315">
            <v>20713.9930753509</v>
          </cell>
          <cell r="EW315">
            <v>20930.342751467004</v>
          </cell>
          <cell r="EX315">
            <v>21144.781612228817</v>
          </cell>
          <cell r="EY315">
            <v>21357.24309424861</v>
          </cell>
          <cell r="EZ315">
            <v>21567.663555035582</v>
          </cell>
          <cell r="FA315">
            <v>21775.982321983211</v>
          </cell>
          <cell r="FB315">
            <v>21982.141732858006</v>
          </cell>
          <cell r="FC315">
            <v>22186.087167882011</v>
          </cell>
          <cell r="FD315">
            <v>22387.767073536779</v>
          </cell>
          <cell r="FE315">
            <v>22587.132978250629</v>
          </cell>
          <cell r="FF315">
            <v>22784.139500162179</v>
          </cell>
          <cell r="FG315">
            <v>22978.74434718251</v>
          </cell>
          <cell r="FH315">
            <v>23170.908309604863</v>
          </cell>
          <cell r="FI315">
            <v>23360.595245535063</v>
          </cell>
          <cell r="FJ315">
            <v>23547.772059437299</v>
          </cell>
          <cell r="FK315">
            <v>23732.408674108887</v>
          </cell>
          <cell r="FL315">
            <v>23914.477996413942</v>
          </cell>
          <cell r="FM315">
            <v>24093.955877119533</v>
          </cell>
          <cell r="FN315">
            <v>24270.821065189069</v>
          </cell>
          <cell r="FO315">
            <v>24445.055156896207</v>
          </cell>
          <cell r="FP315">
            <v>24616.642540128782</v>
          </cell>
          <cell r="FQ315">
            <v>24785.570334256026</v>
          </cell>
          <cell r="FR315">
            <v>24951.828325933955</v>
          </cell>
          <cell r="FS315">
            <v>25115.408901223193</v>
          </cell>
          <cell r="FT315">
            <v>25276.306974391067</v>
          </cell>
          <cell r="FU315">
            <v>25434.519913765293</v>
          </cell>
          <cell r="FV315">
            <v>25590.047465000465</v>
          </cell>
          <cell r="FW315">
            <v>25742.89167211104</v>
          </cell>
          <cell r="FX315">
            <v>25893.056796615081</v>
          </cell>
          <cell r="FY315">
            <v>26040.549235123075</v>
          </cell>
          <cell r="FZ315">
            <v>26185.377435694187</v>
          </cell>
          <cell r="GA315">
            <v>26327.5518132703</v>
          </cell>
          <cell r="GB315">
            <v>26467.084664484519</v>
          </cell>
          <cell r="GC315">
            <v>26603.990082127086</v>
          </cell>
          <cell r="GD315">
            <v>26738.283869537026</v>
          </cell>
          <cell r="GE315">
            <v>26869.983455172936</v>
          </cell>
          <cell r="GF315">
            <v>26999.107807600984</v>
          </cell>
          <cell r="GG315">
            <v>27125.677351122915</v>
          </cell>
          <cell r="GH315">
            <v>27249.71388225121</v>
          </cell>
          <cell r="GI315">
            <v>27371.240487223062</v>
          </cell>
          <cell r="GJ315">
            <v>27490.28146072958</v>
          </cell>
          <cell r="GK315">
            <v>27606.862226021287</v>
          </cell>
          <cell r="GL315">
            <v>27721.009256536199</v>
          </cell>
          <cell r="GM315">
            <v>27832.749999182121</v>
          </cell>
          <cell r="GN315">
            <v>27942.112799390688</v>
          </cell>
          <cell r="GO315">
            <v>28049.126828046879</v>
          </cell>
          <cell r="GP315">
            <v>28153.822010384622</v>
          </cell>
          <cell r="GQ315">
            <v>28256.228956926181</v>
          </cell>
          <cell r="GR315">
            <v>28356.378896531231</v>
          </cell>
          <cell r="GS315">
            <v>28454.303611609535</v>
          </cell>
          <cell r="GT315">
            <v>28550.035375540527</v>
          </cell>
          <cell r="GU315">
            <v>28643.606892332587</v>
          </cell>
          <cell r="GV315">
            <v>28735.051238545013</v>
          </cell>
          <cell r="GW315">
            <v>28824.401807486793</v>
          </cell>
          <cell r="GX315">
            <v>28911.69225569749</v>
          </cell>
          <cell r="GY315">
            <v>28996.956451707923</v>
          </cell>
          <cell r="GZ315">
            <v>29080.228427070884</v>
          </cell>
          <cell r="HA315">
            <v>29161.542329645534</v>
          </cell>
          <cell r="HB315">
            <v>29240.932379112903</v>
          </cell>
          <cell r="HC315">
            <v>29318.432824694522</v>
          </cell>
          <cell r="HD315">
            <v>29394.077905040904</v>
          </cell>
          <cell r="HE315">
            <v>29467.901810252526</v>
          </cell>
          <cell r="HF315">
            <v>29539.938645991431</v>
          </cell>
          <cell r="HG315">
            <v>29610.222399638558</v>
          </cell>
          <cell r="HH315">
            <v>29678.786908448386</v>
          </cell>
          <cell r="HI315">
            <v>29745.665829650152</v>
          </cell>
          <cell r="HJ315">
            <v>29810.892612442429</v>
          </cell>
          <cell r="HK315">
            <v>29874.500471826126</v>
          </cell>
          <cell r="HL315">
            <v>29936.522364219356</v>
          </cell>
          <cell r="HM315">
            <v>29996.990964796449</v>
          </cell>
          <cell r="HN315">
            <v>30055.938646492592</v>
          </cell>
          <cell r="HO315">
            <v>30113.397460614844</v>
          </cell>
          <cell r="HP315">
            <v>30169.399119000027</v>
          </cell>
          <cell r="HQ315">
            <v>30223.974977659895</v>
          </cell>
          <cell r="HR315">
            <v>30277.15602185408</v>
          </cell>
          <cell r="HS315">
            <v>30328.972852531664</v>
          </cell>
          <cell r="HT315">
            <v>30379.455674082703</v>
          </cell>
          <cell r="HU315">
            <v>30428.634283341744</v>
          </cell>
          <cell r="HV315">
            <v>30476.538059786169</v>
          </cell>
          <cell r="HW315">
            <v>30523.195956873089</v>
          </cell>
          <cell r="HX315">
            <v>30568.636494459693</v>
          </cell>
          <cell r="HY315">
            <v>30612.887752252947</v>
          </cell>
          <cell r="HZ315">
            <v>30655.977364235972</v>
          </cell>
          <cell r="IA315">
            <v>30697.932514019609</v>
          </cell>
          <cell r="IB315">
            <v>30738.779931068944</v>
          </cell>
          <cell r="IC315">
            <v>30778.54588775646</v>
          </cell>
          <cell r="ID315">
            <v>30817.256197194249</v>
          </cell>
          <cell r="IE315">
            <v>30854.936211799875</v>
          </cell>
          <cell r="IF315">
            <v>30891.610822551494</v>
          </cell>
          <cell r="IG315">
            <v>30927.304458889819</v>
          </cell>
          <cell r="IH315">
            <v>30962.041089225509</v>
          </cell>
        </row>
        <row r="316">
          <cell r="A316" t="str">
            <v>ITP_a2_PF590</v>
          </cell>
          <cell r="B316">
            <v>0</v>
          </cell>
          <cell r="C316">
            <v>598.10264222428486</v>
          </cell>
          <cell r="D316">
            <v>615.7015699262364</v>
          </cell>
          <cell r="E316">
            <v>633.81833893901489</v>
          </cell>
          <cell r="F316">
            <v>652.46818653319394</v>
          </cell>
          <cell r="G316">
            <v>671.6667983298546</v>
          </cell>
          <cell r="H316">
            <v>691.43032149311739</v>
          </cell>
          <cell r="I316">
            <v>711.77537831085897</v>
          </cell>
          <cell r="J316">
            <v>732.7190801750362</v>
          </cell>
          <cell r="K316">
            <v>754.27904197337466</v>
          </cell>
          <cell r="L316">
            <v>776.4733969045285</v>
          </cell>
          <cell r="M316">
            <v>799.32081172916844</v>
          </cell>
          <cell r="N316">
            <v>822.84050246982861</v>
          </cell>
          <cell r="O316">
            <v>847.05225057271286</v>
          </cell>
          <cell r="P316">
            <v>871.97641954505866</v>
          </cell>
          <cell r="Q316">
            <v>897.63397208204515</v>
          </cell>
          <cell r="R316">
            <v>924.04648769765674</v>
          </cell>
          <cell r="S316">
            <v>951.23618087432578</v>
          </cell>
          <cell r="T316">
            <v>979.22591974662112</v>
          </cell>
          <cell r="U316">
            <v>1008.0392453346988</v>
          </cell>
          <cell r="V316">
            <v>1037.7003913436852</v>
          </cell>
          <cell r="W316">
            <v>1068.2343045456537</v>
          </cell>
          <cell r="X316">
            <v>1099.6666657613287</v>
          </cell>
          <cell r="Y316">
            <v>1132.0239114591707</v>
          </cell>
          <cell r="Z316">
            <v>1165.3332559900039</v>
          </cell>
          <cell r="AA316">
            <v>1199.6227144758891</v>
          </cell>
          <cell r="AB316">
            <v>1234.9211263724931</v>
          </cell>
          <cell r="AC316">
            <v>1271.2581797247706</v>
          </cell>
          <cell r="AD316">
            <v>1308.6644361363601</v>
          </cell>
          <cell r="AE316">
            <v>1347.1713564736933</v>
          </cell>
          <cell r="AF316">
            <v>1386.811327326438</v>
          </cell>
          <cell r="AG316">
            <v>1427.6176882465313</v>
          </cell>
          <cell r="AH316">
            <v>1469.6247597887034</v>
          </cell>
          <cell r="AI316">
            <v>1512.867872376092</v>
          </cell>
          <cell r="AJ316">
            <v>1557.3833960152067</v>
          </cell>
          <cell r="AK316">
            <v>1603.20877088525</v>
          </cell>
          <cell r="AL316">
            <v>1650.3825388275152</v>
          </cell>
          <cell r="AM316">
            <v>1698.9443757613451</v>
          </cell>
          <cell r="AN316">
            <v>1748.9351250539205</v>
          </cell>
          <cell r="AO316">
            <v>1800.3968318719374</v>
          </cell>
          <cell r="AP316">
            <v>1853.3727785440726</v>
          </cell>
          <cell r="AQ316">
            <v>1907.9075209639714</v>
          </cell>
          <cell r="AR316">
            <v>1964.0469260643806</v>
          </cell>
          <cell r="AS316">
            <v>2021.8382103939448</v>
          </cell>
          <cell r="AT316">
            <v>2081.3299798291032</v>
          </cell>
          <cell r="AU316">
            <v>2142.5722704544987</v>
          </cell>
          <cell r="AV316">
            <v>2205.6165906462743</v>
          </cell>
          <cell r="AW316">
            <v>2270.5159643936527</v>
          </cell>
          <cell r="AX316">
            <v>2337.3249758952375</v>
          </cell>
          <cell r="AY316">
            <v>2406.0998154675412</v>
          </cell>
          <cell r="AZ316">
            <v>2476.8983268043512</v>
          </cell>
          <cell r="BA316">
            <v>2549.7800556266898</v>
          </cell>
          <cell r="BB316">
            <v>2624.8062997642714</v>
          </cell>
          <cell r="BC316">
            <v>2702.0401607105937</v>
          </cell>
          <cell r="BD316">
            <v>2781.5465966950092</v>
          </cell>
          <cell r="BE316">
            <v>2863.3924773164294</v>
          </cell>
          <cell r="BF316">
            <v>2947.6466397845948</v>
          </cell>
          <cell r="BG316">
            <v>3034.3799468162274</v>
          </cell>
          <cell r="BH316">
            <v>3123.6653462347517</v>
          </cell>
          <cell r="BI316">
            <v>3215.5779323237166</v>
          </cell>
          <cell r="BJ316">
            <v>3310.1950089855086</v>
          </cell>
          <cell r="BK316">
            <v>3407.5961547584966</v>
          </cell>
          <cell r="BL316">
            <v>3507.8632897472671</v>
          </cell>
          <cell r="BM316">
            <v>3611.0807445222654</v>
          </cell>
          <cell r="BN316">
            <v>3717.3353310467724</v>
          </cell>
          <cell r="BO316">
            <v>3826.7164156908857</v>
          </cell>
          <cell r="BP316">
            <v>4036.3247634251088</v>
          </cell>
          <cell r="BQ316">
            <v>4144.9107539214292</v>
          </cell>
          <cell r="BR316">
            <v>4431.1473431949826</v>
          </cell>
          <cell r="BS316">
            <v>4709.654954178066</v>
          </cell>
          <cell r="BT316">
            <v>4983.2659797794731</v>
          </cell>
          <cell r="BU316">
            <v>5168.1793555585982</v>
          </cell>
          <cell r="BV316">
            <v>5429.2891991392207</v>
          </cell>
          <cell r="BW316">
            <v>5739.6805044844796</v>
          </cell>
          <cell r="BX316">
            <v>5772.9038311733239</v>
          </cell>
          <cell r="BY316">
            <v>5784.1113822998259</v>
          </cell>
          <cell r="BZ316">
            <v>6108.7596598003829</v>
          </cell>
          <cell r="CA316">
            <v>6313.7106982126234</v>
          </cell>
          <cell r="CB316">
            <v>6531.8522926494334</v>
          </cell>
          <cell r="CC316">
            <v>6770.006586961119</v>
          </cell>
          <cell r="CD316">
            <v>6646.4670261474939</v>
          </cell>
          <cell r="CE316">
            <v>6607.2845380056688</v>
          </cell>
          <cell r="CF316">
            <v>6584.4687189467631</v>
          </cell>
          <cell r="CG316">
            <v>6671.7720682872832</v>
          </cell>
          <cell r="CH316">
            <v>6992.5638788014785</v>
          </cell>
          <cell r="CI316">
            <v>7174.0001774137718</v>
          </cell>
          <cell r="CJ316">
            <v>7350.7282061593642</v>
          </cell>
          <cell r="CK316">
            <v>7599.1207270677887</v>
          </cell>
          <cell r="CL316">
            <v>7875.393199038278</v>
          </cell>
          <cell r="CM316">
            <v>8028.812258654184</v>
          </cell>
          <cell r="CN316">
            <v>8120.7635707406462</v>
          </cell>
          <cell r="CO316">
            <v>8164.4821450725221</v>
          </cell>
          <cell r="CP316">
            <v>8197.9645401676516</v>
          </cell>
          <cell r="CQ316">
            <v>8266.3133173581773</v>
          </cell>
          <cell r="CR316">
            <v>8352.6449568679509</v>
          </cell>
          <cell r="CS316">
            <v>8564.8945072144161</v>
          </cell>
          <cell r="CT316">
            <v>8837.800177787929</v>
          </cell>
          <cell r="CU316">
            <v>8907.3068747199122</v>
          </cell>
          <cell r="CV316">
            <v>8919.8370911221409</v>
          </cell>
          <cell r="CW316">
            <v>9052.8168569160534</v>
          </cell>
          <cell r="CX316">
            <v>9293.2503715563089</v>
          </cell>
          <cell r="CY316">
            <v>9341.6579352776607</v>
          </cell>
          <cell r="CZ316">
            <v>9524.1515401497745</v>
          </cell>
          <cell r="DA316">
            <v>9828.8927135118302</v>
          </cell>
          <cell r="DB316">
            <v>10289.417871107549</v>
          </cell>
          <cell r="DC316">
            <v>10557.55051619265</v>
          </cell>
          <cell r="DD316">
            <v>10842.965707081052</v>
          </cell>
          <cell r="DE316">
            <v>11099.335837190632</v>
          </cell>
          <cell r="DF316">
            <v>11318.960538274427</v>
          </cell>
          <cell r="DG316">
            <v>11544.738908398544</v>
          </cell>
          <cell r="DH316">
            <v>11772.445223414841</v>
          </cell>
          <cell r="DI316">
            <v>12001.995073141428</v>
          </cell>
          <cell r="DJ316">
            <v>12233.300915351705</v>
          </cell>
          <cell r="DK316">
            <v>12466.272187945662</v>
          </cell>
          <cell r="DL316">
            <v>12700.815431738409</v>
          </cell>
          <cell r="DM316">
            <v>12936.83442360309</v>
          </cell>
          <cell r="DN316">
            <v>13174.230319644323</v>
          </cell>
          <cell r="DO316">
            <v>13412.90180801773</v>
          </cell>
          <cell r="DP316">
            <v>13652.745270952044</v>
          </cell>
          <cell r="DQ316">
            <v>13893.65495547253</v>
          </cell>
          <cell r="DR316">
            <v>14135.523152269347</v>
          </cell>
          <cell r="DS316">
            <v>14378.240382101969</v>
          </cell>
          <cell r="DT316">
            <v>14621.695589081502</v>
          </cell>
          <cell r="DU316">
            <v>14865.776340127497</v>
          </cell>
          <cell r="DV316">
            <v>15110.369029854552</v>
          </cell>
          <cell r="DW316">
            <v>15355.359090107513</v>
          </cell>
          <cell r="DX316">
            <v>15600.631203332741</v>
          </cell>
          <cell r="DY316">
            <v>15846.069518946466</v>
          </cell>
          <cell r="DZ316">
            <v>16091.557871840987</v>
          </cell>
          <cell r="EA316">
            <v>16336.980002154743</v>
          </cell>
          <cell r="EB316">
            <v>16582.219775423386</v>
          </cell>
          <cell r="EC316">
            <v>16827.16140222664</v>
          </cell>
          <cell r="ED316">
            <v>17071.689656448911</v>
          </cell>
          <cell r="EE316">
            <v>17315.690091281485</v>
          </cell>
          <cell r="EF316">
            <v>17559.049252109329</v>
          </cell>
          <cell r="EG316">
            <v>17801.6548854471</v>
          </cell>
          <cell r="EH316">
            <v>18043.39614311574</v>
          </cell>
          <cell r="EI316">
            <v>18284.163780883311</v>
          </cell>
          <cell r="EJ316">
            <v>18523.850350830791</v>
          </cell>
          <cell r="EK316">
            <v>18762.350386745558</v>
          </cell>
          <cell r="EL316">
            <v>18999.560581890983</v>
          </cell>
          <cell r="EM316">
            <v>19235.37995855042</v>
          </cell>
          <cell r="EN316">
            <v>19469.710028796704</v>
          </cell>
          <cell r="EO316">
            <v>19702.454945993832</v>
          </cell>
          <cell r="EP316">
            <v>19933.521646595414</v>
          </cell>
          <cell r="EQ316">
            <v>20162.81998186394</v>
          </cell>
          <cell r="ER316">
            <v>20390.262839195271</v>
          </cell>
          <cell r="ES316">
            <v>20615.76625279431</v>
          </cell>
          <cell r="ET316">
            <v>20839.24950350861</v>
          </cell>
          <cell r="EU316">
            <v>21060.635207687741</v>
          </cell>
          <cell r="EV316">
            <v>21279.849394995908</v>
          </cell>
          <cell r="EW316">
            <v>21496.82157516378</v>
          </cell>
          <cell r="EX316">
            <v>21711.484793722117</v>
          </cell>
          <cell r="EY316">
            <v>21923.775676814112</v>
          </cell>
          <cell r="EZ316">
            <v>22133.634465235282</v>
          </cell>
          <cell r="FA316">
            <v>22341.005037898522</v>
          </cell>
          <cell r="FB316">
            <v>22545.834924967872</v>
          </cell>
          <cell r="FC316">
            <v>22748.075310946871</v>
          </cell>
          <cell r="FD316">
            <v>22947.681028046169</v>
          </cell>
          <cell r="FE316">
            <v>23144.610540190253</v>
          </cell>
          <cell r="FF316">
            <v>23338.825918054445</v>
          </cell>
          <cell r="FG316">
            <v>23530.292805550765</v>
          </cell>
          <cell r="FH316">
            <v>23718.980378204884</v>
          </cell>
          <cell r="FI316">
            <v>23904.861293886068</v>
          </cell>
          <cell r="FJ316">
            <v>24087.911636367964</v>
          </cell>
          <cell r="FK316">
            <v>24268.110852210379</v>
          </cell>
          <cell r="FL316">
            <v>24445.441681460674</v>
          </cell>
          <cell r="FM316">
            <v>24619.890082678696</v>
          </cell>
          <cell r="FN316">
            <v>24791.445152791053</v>
          </cell>
          <cell r="FO316">
            <v>24960.099042279238</v>
          </cell>
          <cell r="FP316">
            <v>25125.846866202097</v>
          </cell>
          <cell r="FQ316">
            <v>25288.686611546247</v>
          </cell>
          <cell r="FR316">
            <v>25448.619041388891</v>
          </cell>
          <cell r="FS316">
            <v>25605.647596345727</v>
          </cell>
          <cell r="FT316">
            <v>25759.778293763444</v>
          </cell>
          <cell r="FU316">
            <v>25911.0196251007</v>
          </cell>
          <cell r="FV316">
            <v>26059.382451924783</v>
          </cell>
          <cell r="FW316">
            <v>26204.879900932847</v>
          </cell>
          <cell r="FX316">
            <v>26347.527258387494</v>
          </cell>
          <cell r="FY316">
            <v>26487.341864336049</v>
          </cell>
          <cell r="FZ316">
            <v>26624.343006962194</v>
          </cell>
          <cell r="GA316">
            <v>26758.55181739715</v>
          </cell>
          <cell r="GB316">
            <v>26889.991165295891</v>
          </cell>
          <cell r="GC316">
            <v>27018.685555462009</v>
          </cell>
          <cell r="GD316">
            <v>27144.661025783083</v>
          </cell>
          <cell r="GE316">
            <v>27267.945046716592</v>
          </cell>
          <cell r="GF316">
            <v>27388.566422545016</v>
          </cell>
          <cell r="GG316">
            <v>27506.55519459783</v>
          </cell>
          <cell r="GH316">
            <v>27621.942546617374</v>
          </cell>
          <cell r="GI316">
            <v>27734.760712425861</v>
          </cell>
          <cell r="GJ316">
            <v>27845.042886031264</v>
          </cell>
          <cell r="GK316">
            <v>27952.823134291484</v>
          </cell>
          <cell r="GL316">
            <v>28058.136312238326</v>
          </cell>
          <cell r="GM316">
            <v>28161.017981145797</v>
          </cell>
          <cell r="GN316">
            <v>28261.504329411422</v>
          </cell>
          <cell r="GO316">
            <v>28359.632096303849</v>
          </cell>
          <cell r="GP316">
            <v>28455.438498615757</v>
          </cell>
          <cell r="GQ316">
            <v>28548.961160247916</v>
          </cell>
          <cell r="GR316">
            <v>28640.238044737616</v>
          </cell>
          <cell r="GS316">
            <v>28729.307390733036</v>
          </cell>
          <cell r="GT316">
            <v>28816.207650404885</v>
          </cell>
          <cell r="GU316">
            <v>28900.977430776289</v>
          </cell>
          <cell r="GV316">
            <v>28983.655437943573</v>
          </cell>
          <cell r="GW316">
            <v>29064.280424152013</v>
          </cell>
          <cell r="GX316">
            <v>29142.891137683604</v>
          </cell>
          <cell r="GY316">
            <v>29219.5262755074</v>
          </cell>
          <cell r="GZ316">
            <v>29294.224438637015</v>
          </cell>
          <cell r="HA316">
            <v>29367.024090134975</v>
          </cell>
          <cell r="HB316">
            <v>29437.963515699157</v>
          </cell>
          <cell r="HC316">
            <v>29507.080786762701</v>
          </cell>
          <cell r="HD316">
            <v>29574.413726035833</v>
          </cell>
          <cell r="HE316">
            <v>29639.999875415033</v>
          </cell>
          <cell r="HF316">
            <v>29703.876466183257</v>
          </cell>
          <cell r="HG316">
            <v>29766.080391423173</v>
          </cell>
          <cell r="HH316">
            <v>29826.648180564072</v>
          </cell>
          <cell r="HI316">
            <v>29885.615975982502</v>
          </cell>
          <cell r="HJ316">
            <v>29943.019511576313</v>
          </cell>
          <cell r="HK316">
            <v>29998.894093231691</v>
          </cell>
          <cell r="HL316">
            <v>30053.274581102942</v>
          </cell>
          <cell r="HM316">
            <v>30106.19537362572</v>
          </cell>
          <cell r="HN316">
            <v>30157.690393184679</v>
          </cell>
          <cell r="HO316">
            <v>30207.793073358062</v>
          </cell>
          <cell r="HP316">
            <v>30256.536347662688</v>
          </cell>
          <cell r="HQ316">
            <v>30303.952639724383</v>
          </cell>
          <cell r="HR316">
            <v>30350.073854800303</v>
          </cell>
          <cell r="HS316">
            <v>30394.93137258157</v>
          </cell>
          <cell r="HT316">
            <v>30438.55604120623</v>
          </cell>
          <cell r="HU316">
            <v>30480.978172414565</v>
          </cell>
          <cell r="HV316">
            <v>30522.227537780738</v>
          </cell>
          <cell r="HW316">
            <v>30562.333365956973</v>
          </cell>
          <cell r="HX316">
            <v>30601.324340868268</v>
          </cell>
          <cell r="HY316">
            <v>30639.228600798102</v>
          </cell>
          <cell r="HZ316">
            <v>30676.073738307496</v>
          </cell>
          <cell r="IA316">
            <v>30711.886800932174</v>
          </cell>
          <cell r="IB316">
            <v>30746.694292604541</v>
          </cell>
          <cell r="IC316">
            <v>30780.522175749469</v>
          </cell>
          <cell r="ID316">
            <v>30813.395874005106</v>
          </cell>
          <cell r="IE316">
            <v>30845.340275521747</v>
          </cell>
          <cell r="IF316">
            <v>30876.379736794253</v>
          </cell>
          <cell r="IG316">
            <v>30906.538086985416</v>
          </cell>
          <cell r="IH316">
            <v>30935.838632699422</v>
          </cell>
        </row>
        <row r="317">
          <cell r="A317" t="str">
            <v>ITP_a2_PF670</v>
          </cell>
          <cell r="B317">
            <v>0</v>
          </cell>
          <cell r="C317">
            <v>598.10264222428486</v>
          </cell>
          <cell r="D317">
            <v>615.7015699262364</v>
          </cell>
          <cell r="E317">
            <v>633.81833893901489</v>
          </cell>
          <cell r="F317">
            <v>652.46818653319394</v>
          </cell>
          <cell r="G317">
            <v>671.6667983298546</v>
          </cell>
          <cell r="H317">
            <v>691.43032149311739</v>
          </cell>
          <cell r="I317">
            <v>711.77537831085897</v>
          </cell>
          <cell r="J317">
            <v>732.7190801750362</v>
          </cell>
          <cell r="K317">
            <v>754.27904197337466</v>
          </cell>
          <cell r="L317">
            <v>776.4733969045285</v>
          </cell>
          <cell r="M317">
            <v>799.32081172916844</v>
          </cell>
          <cell r="N317">
            <v>822.84050246982861</v>
          </cell>
          <cell r="O317">
            <v>847.05225057271286</v>
          </cell>
          <cell r="P317">
            <v>871.97641954505866</v>
          </cell>
          <cell r="Q317">
            <v>897.63397208204515</v>
          </cell>
          <cell r="R317">
            <v>924.04648769765674</v>
          </cell>
          <cell r="S317">
            <v>951.23618087432578</v>
          </cell>
          <cell r="T317">
            <v>979.22591974662112</v>
          </cell>
          <cell r="U317">
            <v>1008.0392453346988</v>
          </cell>
          <cell r="V317">
            <v>1037.7003913436852</v>
          </cell>
          <cell r="W317">
            <v>1068.2343045456537</v>
          </cell>
          <cell r="X317">
            <v>1099.6666657613287</v>
          </cell>
          <cell r="Y317">
            <v>1132.0239114591707</v>
          </cell>
          <cell r="Z317">
            <v>1165.3332559900039</v>
          </cell>
          <cell r="AA317">
            <v>1199.6227144758891</v>
          </cell>
          <cell r="AB317">
            <v>1234.9211263724931</v>
          </cell>
          <cell r="AC317">
            <v>1271.2581797247706</v>
          </cell>
          <cell r="AD317">
            <v>1308.6644361363601</v>
          </cell>
          <cell r="AE317">
            <v>1347.1713564736933</v>
          </cell>
          <cell r="AF317">
            <v>1386.811327326438</v>
          </cell>
          <cell r="AG317">
            <v>1427.6176882465313</v>
          </cell>
          <cell r="AH317">
            <v>1469.6247597887034</v>
          </cell>
          <cell r="AI317">
            <v>1512.867872376092</v>
          </cell>
          <cell r="AJ317">
            <v>1557.3833960152067</v>
          </cell>
          <cell r="AK317">
            <v>1603.20877088525</v>
          </cell>
          <cell r="AL317">
            <v>1650.3825388275152</v>
          </cell>
          <cell r="AM317">
            <v>1698.9443757613451</v>
          </cell>
          <cell r="AN317">
            <v>1748.9351250539205</v>
          </cell>
          <cell r="AO317">
            <v>1800.3968318719374</v>
          </cell>
          <cell r="AP317">
            <v>1853.3727785440726</v>
          </cell>
          <cell r="AQ317">
            <v>1907.9075209639714</v>
          </cell>
          <cell r="AR317">
            <v>1964.0469260643806</v>
          </cell>
          <cell r="AS317">
            <v>2021.8382103939448</v>
          </cell>
          <cell r="AT317">
            <v>2081.3299798291032</v>
          </cell>
          <cell r="AU317">
            <v>2142.5722704544987</v>
          </cell>
          <cell r="AV317">
            <v>2205.6165906462743</v>
          </cell>
          <cell r="AW317">
            <v>2270.5159643936527</v>
          </cell>
          <cell r="AX317">
            <v>2337.3249758952375</v>
          </cell>
          <cell r="AY317">
            <v>2406.0998154675412</v>
          </cell>
          <cell r="AZ317">
            <v>2476.8983268043512</v>
          </cell>
          <cell r="BA317">
            <v>2549.7800556266898</v>
          </cell>
          <cell r="BB317">
            <v>2624.8062997642714</v>
          </cell>
          <cell r="BC317">
            <v>2702.0401607105937</v>
          </cell>
          <cell r="BD317">
            <v>2781.5465966950092</v>
          </cell>
          <cell r="BE317">
            <v>2863.3924773164294</v>
          </cell>
          <cell r="BF317">
            <v>2947.6466397845948</v>
          </cell>
          <cell r="BG317">
            <v>3034.3799468162274</v>
          </cell>
          <cell r="BH317">
            <v>3123.6653462347517</v>
          </cell>
          <cell r="BI317">
            <v>3215.5779323237166</v>
          </cell>
          <cell r="BJ317">
            <v>3310.1950089855086</v>
          </cell>
          <cell r="BK317">
            <v>3407.5961547584966</v>
          </cell>
          <cell r="BL317">
            <v>3507.8632897472671</v>
          </cell>
          <cell r="BM317">
            <v>3611.0807445222654</v>
          </cell>
          <cell r="BN317">
            <v>3717.3353310467724</v>
          </cell>
          <cell r="BO317">
            <v>3826.7164156908857</v>
          </cell>
          <cell r="BP317">
            <v>4036.3247634251088</v>
          </cell>
          <cell r="BQ317">
            <v>4144.9107539214292</v>
          </cell>
          <cell r="BR317">
            <v>4431.1473431949826</v>
          </cell>
          <cell r="BS317">
            <v>4709.654954178066</v>
          </cell>
          <cell r="BT317">
            <v>4983.2659797794731</v>
          </cell>
          <cell r="BU317">
            <v>5168.1793555585982</v>
          </cell>
          <cell r="BV317">
            <v>5429.2891991392207</v>
          </cell>
          <cell r="BW317">
            <v>5739.6805044844796</v>
          </cell>
          <cell r="BX317">
            <v>5772.9038311733239</v>
          </cell>
          <cell r="BY317">
            <v>5784.1113822998259</v>
          </cell>
          <cell r="BZ317">
            <v>6108.7596598003829</v>
          </cell>
          <cell r="CA317">
            <v>6313.7106982126234</v>
          </cell>
          <cell r="CB317">
            <v>6531.8522926494334</v>
          </cell>
          <cell r="CC317">
            <v>6770.006586961119</v>
          </cell>
          <cell r="CD317">
            <v>6646.4670261474939</v>
          </cell>
          <cell r="CE317">
            <v>6607.2845380056688</v>
          </cell>
          <cell r="CF317">
            <v>6584.4687189467631</v>
          </cell>
          <cell r="CG317">
            <v>6671.7720682872832</v>
          </cell>
          <cell r="CH317">
            <v>6992.5638788014785</v>
          </cell>
          <cell r="CI317">
            <v>7174.0001774137718</v>
          </cell>
          <cell r="CJ317">
            <v>7350.7282061593642</v>
          </cell>
          <cell r="CK317">
            <v>7599.1207270677887</v>
          </cell>
          <cell r="CL317">
            <v>7875.393199038278</v>
          </cell>
          <cell r="CM317">
            <v>8028.812258654184</v>
          </cell>
          <cell r="CN317">
            <v>8120.7635707406462</v>
          </cell>
          <cell r="CO317">
            <v>8164.4821450725221</v>
          </cell>
          <cell r="CP317">
            <v>8197.9645401676516</v>
          </cell>
          <cell r="CQ317">
            <v>8266.3133173581773</v>
          </cell>
          <cell r="CR317">
            <v>8352.6449568679509</v>
          </cell>
          <cell r="CS317">
            <v>8564.8945072144161</v>
          </cell>
          <cell r="CT317">
            <v>8837.800177787929</v>
          </cell>
          <cell r="CU317">
            <v>8907.3068747199122</v>
          </cell>
          <cell r="CV317">
            <v>8919.8370911221409</v>
          </cell>
          <cell r="CW317">
            <v>9052.8168569160534</v>
          </cell>
          <cell r="CX317">
            <v>9293.2503715563089</v>
          </cell>
          <cell r="CY317">
            <v>9341.6579352776607</v>
          </cell>
          <cell r="CZ317">
            <v>9524.1515401497745</v>
          </cell>
          <cell r="DA317">
            <v>9828.8927135118302</v>
          </cell>
          <cell r="DB317">
            <v>10289.417871107549</v>
          </cell>
          <cell r="DC317">
            <v>10557.55051619265</v>
          </cell>
          <cell r="DD317">
            <v>10842.965707081052</v>
          </cell>
          <cell r="DE317">
            <v>11099.335837190632</v>
          </cell>
          <cell r="DF317">
            <v>11477.741923676196</v>
          </cell>
          <cell r="DG317">
            <v>11715.239024781851</v>
          </cell>
          <cell r="DH317">
            <v>11955.055962215289</v>
          </cell>
          <cell r="DI317">
            <v>12197.10982323086</v>
          </cell>
          <cell r="DJ317">
            <v>12441.313969118492</v>
          </cell>
          <cell r="DK317">
            <v>12687.578128094905</v>
          </cell>
          <cell r="DL317">
            <v>12935.808500550604</v>
          </cell>
          <cell r="DM317">
            <v>13185.907876535672</v>
          </cell>
          <cell r="DN317">
            <v>13437.775765298689</v>
          </cell>
          <cell r="DO317">
            <v>13691.308536623328</v>
          </cell>
          <cell r="DP317">
            <v>13946.399573637576</v>
          </cell>
          <cell r="DQ317">
            <v>14202.939436701023</v>
          </cell>
          <cell r="DR317">
            <v>14460.816037907334</v>
          </cell>
          <cell r="DS317">
            <v>14719.914825672207</v>
          </cell>
          <cell r="DT317">
            <v>14980.118978812627</v>
          </cell>
          <cell r="DU317">
            <v>15241.309609461588</v>
          </cell>
          <cell r="DV317">
            <v>15503.365974104287</v>
          </cell>
          <cell r="DW317">
            <v>15766.165691967619</v>
          </cell>
          <cell r="DX317">
            <v>16029.584969945288</v>
          </cell>
          <cell r="DY317">
            <v>16293.498833196352</v>
          </cell>
          <cell r="DZ317">
            <v>16557.781360516183</v>
          </cell>
          <cell r="EA317">
            <v>16822.305923545846</v>
          </cell>
          <cell r="EB317">
            <v>17086.945428859141</v>
          </cell>
          <cell r="EC317">
            <v>17351.572561946723</v>
          </cell>
          <cell r="ED317">
            <v>17616.060032103254</v>
          </cell>
          <cell r="EE317">
            <v>17880.280817217259</v>
          </cell>
          <cell r="EF317">
            <v>18144.108407464104</v>
          </cell>
          <cell r="EG317">
            <v>18407.417046910137</v>
          </cell>
          <cell r="EH317">
            <v>18670.08197205067</v>
          </cell>
          <cell r="EI317">
            <v>18931.979646325755</v>
          </cell>
          <cell r="EJ317">
            <v>19192.987989685746</v>
          </cell>
          <cell r="EK317">
            <v>19452.986602312627</v>
          </cell>
          <cell r="EL317">
            <v>19711.85698164321</v>
          </cell>
          <cell r="EM317">
            <v>19969.482731885728</v>
          </cell>
          <cell r="EN317">
            <v>20225.749765271863</v>
          </cell>
          <cell r="EO317">
            <v>20480.54649434119</v>
          </cell>
          <cell r="EP317">
            <v>20733.764014613953</v>
          </cell>
          <cell r="EQ317">
            <v>20985.296277070291</v>
          </cell>
          <cell r="ER317">
            <v>21235.040249919028</v>
          </cell>
          <cell r="ES317">
            <v>21482.896069206417</v>
          </cell>
          <cell r="ET317">
            <v>21728.767177883536</v>
          </cell>
          <cell r="EU317">
            <v>21972.560453020971</v>
          </cell>
          <cell r="EV317">
            <v>22214.186320928868</v>
          </cell>
          <cell r="EW317">
            <v>22453.558860010064</v>
          </cell>
          <cell r="EX317">
            <v>22690.595891242629</v>
          </cell>
          <cell r="EY317">
            <v>22925.21905625509</v>
          </cell>
          <cell r="EZ317">
            <v>23157.353883023065</v>
          </cell>
          <cell r="FA317">
            <v>23386.929839278608</v>
          </cell>
          <cell r="FB317">
            <v>23613.880373783646</v>
          </cell>
          <cell r="FC317">
            <v>23838.142945675507</v>
          </cell>
          <cell r="FD317">
            <v>24059.65904214593</v>
          </cell>
          <cell r="FE317">
            <v>24278.374184764136</v>
          </cell>
          <cell r="FF317">
            <v>24494.237924799898</v>
          </cell>
          <cell r="FG317">
            <v>24707.203827943908</v>
          </cell>
          <cell r="FH317">
            <v>24917.229448859143</v>
          </cell>
          <cell r="FI317">
            <v>25124.276296029591</v>
          </cell>
          <cell r="FJ317">
            <v>25328.309787400442</v>
          </cell>
          <cell r="FK317">
            <v>25529.299197327375</v>
          </cell>
          <cell r="FL317">
            <v>25727.217595371665</v>
          </cell>
          <cell r="FM317">
            <v>25922.041777492599</v>
          </cell>
          <cell r="FN317">
            <v>26113.752190199364</v>
          </cell>
          <cell r="FO317">
            <v>26302.332848231163</v>
          </cell>
          <cell r="FP317">
            <v>26487.771246337328</v>
          </cell>
          <cell r="FQ317">
            <v>26670.058265728108</v>
          </cell>
          <cell r="FR317">
            <v>26849.188075763039</v>
          </cell>
          <cell r="FS317">
            <v>27025.158031436189</v>
          </cell>
          <cell r="FT317">
            <v>27197.96856720771</v>
          </cell>
          <cell r="FU317">
            <v>27367.623087718162</v>
          </cell>
          <cell r="FV317">
            <v>27534.12785590702</v>
          </cell>
          <cell r="FW317">
            <v>27697.49187903956</v>
          </cell>
          <cell r="FX317">
            <v>27857.726793127506</v>
          </cell>
          <cell r="FY317">
            <v>28014.84674620779</v>
          </cell>
          <cell r="FZ317">
            <v>28168.868280922477</v>
          </cell>
          <cell r="GA317">
            <v>28319.810216819569</v>
          </cell>
          <cell r="GB317">
            <v>28467.693532770882</v>
          </cell>
          <cell r="GC317">
            <v>28612.541249878745</v>
          </cell>
          <cell r="GD317">
            <v>28754.378315218692</v>
          </cell>
          <cell r="GE317">
            <v>28893.231486740293</v>
          </cell>
          <cell r="GF317">
            <v>29029.129219623428</v>
          </cell>
          <cell r="GG317">
            <v>29162.101554362514</v>
          </cell>
          <cell r="GH317">
            <v>29292.180006826955</v>
          </cell>
          <cell r="GI317">
            <v>29419.397460521745</v>
          </cell>
          <cell r="GJ317">
            <v>29543.788061249114</v>
          </cell>
          <cell r="GK317">
            <v>29665.387114349134</v>
          </cell>
          <cell r="GL317">
            <v>29784.230984675225</v>
          </cell>
          <cell r="GM317">
            <v>29900.356999439588</v>
          </cell>
          <cell r="GN317">
            <v>30013.803354042935</v>
          </cell>
          <cell r="GO317">
            <v>30124.609020984153</v>
          </cell>
          <cell r="GP317">
            <v>30232.81366192663</v>
          </cell>
          <cell r="GQ317">
            <v>30338.457542981312</v>
          </cell>
          <cell r="GR317">
            <v>30441.581453249815</v>
          </cell>
          <cell r="GS317">
            <v>30542.226626656065</v>
          </cell>
          <cell r="GT317">
            <v>30640.434667080706</v>
          </cell>
          <cell r="GU317">
            <v>30736.247476799272</v>
          </cell>
          <cell r="GV317">
            <v>30829.707188213408</v>
          </cell>
          <cell r="GW317">
            <v>30920.856098852881</v>
          </cell>
          <cell r="GX317">
            <v>31009.736609616539</v>
          </cell>
          <cell r="GY317">
            <v>31096.391166210775</v>
          </cell>
          <cell r="GZ317">
            <v>31180.862203736273</v>
          </cell>
          <cell r="HA317">
            <v>31263.192094366132</v>
          </cell>
          <cell r="HB317">
            <v>31343.423098052222</v>
          </cell>
          <cell r="HC317">
            <v>31421.597316190804</v>
          </cell>
          <cell r="HD317">
            <v>31497.756648173512</v>
          </cell>
          <cell r="HE317">
            <v>31571.94275074586</v>
          </cell>
          <cell r="HF317">
            <v>31644.197000091415</v>
          </cell>
          <cell r="HG317">
            <v>31714.560456557429</v>
          </cell>
          <cell r="HH317">
            <v>31783.073831935046</v>
          </cell>
          <cell r="HI317">
            <v>31849.777459205554</v>
          </cell>
          <cell r="HJ317">
            <v>31914.711264663034</v>
          </cell>
          <cell r="HK317">
            <v>31977.914742322726</v>
          </cell>
          <cell r="HL317">
            <v>32039.426930524376</v>
          </cell>
          <cell r="HM317">
            <v>32099.286390639536</v>
          </cell>
          <cell r="HN317">
            <v>32157.531187792549</v>
          </cell>
          <cell r="HO317">
            <v>32214.198873505269</v>
          </cell>
          <cell r="HP317">
            <v>32269.32647017694</v>
          </cell>
          <cell r="HQ317">
            <v>32322.95045731157</v>
          </cell>
          <cell r="HR317">
            <v>32375.106759406881</v>
          </cell>
          <cell r="HS317">
            <v>32425.830735420412</v>
          </cell>
          <cell r="HT317">
            <v>32475.157169730224</v>
          </cell>
          <cell r="HU317">
            <v>32523.120264509795</v>
          </cell>
          <cell r="HV317">
            <v>32569.753633438479</v>
          </cell>
          <cell r="HW317">
            <v>32615.090296671518</v>
          </cell>
          <cell r="HX317">
            <v>32659.162676995573</v>
          </cell>
          <cell r="HY317">
            <v>32702.00259709825</v>
          </cell>
          <cell r="HZ317">
            <v>32743.641277882467</v>
          </cell>
          <cell r="IA317">
            <v>32784.109337758986</v>
          </cell>
          <cell r="IB317">
            <v>32823.436792852881</v>
          </cell>
          <cell r="IC317">
            <v>32861.65305806214</v>
          </cell>
          <cell r="ID317">
            <v>32898.786948909132</v>
          </cell>
          <cell r="IE317">
            <v>32934.866684128101</v>
          </cell>
          <cell r="IF317">
            <v>32969.919888934324</v>
          </cell>
          <cell r="IG317">
            <v>33003.973598922836</v>
          </cell>
          <cell r="IH317">
            <v>33037.054264547187</v>
          </cell>
        </row>
        <row r="318">
          <cell r="A318" t="str">
            <v>ITP_b2_PF400</v>
          </cell>
          <cell r="B318">
            <v>0</v>
          </cell>
          <cell r="C318">
            <v>598.10264222428486</v>
          </cell>
          <cell r="D318">
            <v>615.7015699262364</v>
          </cell>
          <cell r="E318">
            <v>633.81833893901489</v>
          </cell>
          <cell r="F318">
            <v>652.46818653319394</v>
          </cell>
          <cell r="G318">
            <v>671.6667983298546</v>
          </cell>
          <cell r="H318">
            <v>691.43032149311739</v>
          </cell>
          <cell r="I318">
            <v>711.77537831085897</v>
          </cell>
          <cell r="J318">
            <v>732.7190801750362</v>
          </cell>
          <cell r="K318">
            <v>754.27904197337466</v>
          </cell>
          <cell r="L318">
            <v>776.4733969045285</v>
          </cell>
          <cell r="M318">
            <v>799.32081172916844</v>
          </cell>
          <cell r="N318">
            <v>822.84050246982861</v>
          </cell>
          <cell r="O318">
            <v>847.05225057271286</v>
          </cell>
          <cell r="P318">
            <v>871.97641954505866</v>
          </cell>
          <cell r="Q318">
            <v>897.63397208204515</v>
          </cell>
          <cell r="R318">
            <v>924.04648769765674</v>
          </cell>
          <cell r="S318">
            <v>951.23618087432578</v>
          </cell>
          <cell r="T318">
            <v>979.22591974662112</v>
          </cell>
          <cell r="U318">
            <v>1008.0392453346988</v>
          </cell>
          <cell r="V318">
            <v>1037.7003913436852</v>
          </cell>
          <cell r="W318">
            <v>1068.2343045456537</v>
          </cell>
          <cell r="X318">
            <v>1099.6666657613287</v>
          </cell>
          <cell r="Y318">
            <v>1132.0239114591707</v>
          </cell>
          <cell r="Z318">
            <v>1165.3332559900039</v>
          </cell>
          <cell r="AA318">
            <v>1199.6227144758891</v>
          </cell>
          <cell r="AB318">
            <v>1234.9211263724931</v>
          </cell>
          <cell r="AC318">
            <v>1271.2581797247706</v>
          </cell>
          <cell r="AD318">
            <v>1308.6644361363601</v>
          </cell>
          <cell r="AE318">
            <v>1347.1713564736933</v>
          </cell>
          <cell r="AF318">
            <v>1386.811327326438</v>
          </cell>
          <cell r="AG318">
            <v>1427.6176882465313</v>
          </cell>
          <cell r="AH318">
            <v>1469.6247597887034</v>
          </cell>
          <cell r="AI318">
            <v>1512.867872376092</v>
          </cell>
          <cell r="AJ318">
            <v>1557.3833960152067</v>
          </cell>
          <cell r="AK318">
            <v>1603.20877088525</v>
          </cell>
          <cell r="AL318">
            <v>1650.3825388275152</v>
          </cell>
          <cell r="AM318">
            <v>1698.9443757613451</v>
          </cell>
          <cell r="AN318">
            <v>1748.9351250539205</v>
          </cell>
          <cell r="AO318">
            <v>1800.3968318719374</v>
          </cell>
          <cell r="AP318">
            <v>1853.3727785440726</v>
          </cell>
          <cell r="AQ318">
            <v>1907.9075209639714</v>
          </cell>
          <cell r="AR318">
            <v>1964.0469260643806</v>
          </cell>
          <cell r="AS318">
            <v>2021.8382103939448</v>
          </cell>
          <cell r="AT318">
            <v>2081.3299798291032</v>
          </cell>
          <cell r="AU318">
            <v>2142.5722704544987</v>
          </cell>
          <cell r="AV318">
            <v>2205.6165906462743</v>
          </cell>
          <cell r="AW318">
            <v>2270.5159643936527</v>
          </cell>
          <cell r="AX318">
            <v>2337.3249758952375</v>
          </cell>
          <cell r="AY318">
            <v>2406.0998154675412</v>
          </cell>
          <cell r="AZ318">
            <v>2476.8983268043512</v>
          </cell>
          <cell r="BA318">
            <v>2549.7800556266898</v>
          </cell>
          <cell r="BB318">
            <v>2624.8062997642714</v>
          </cell>
          <cell r="BC318">
            <v>2702.0401607105937</v>
          </cell>
          <cell r="BD318">
            <v>2781.5465966950092</v>
          </cell>
          <cell r="BE318">
            <v>2863.3924773164294</v>
          </cell>
          <cell r="BF318">
            <v>2947.6466397845948</v>
          </cell>
          <cell r="BG318">
            <v>3034.3799468162274</v>
          </cell>
          <cell r="BH318">
            <v>3123.6653462347517</v>
          </cell>
          <cell r="BI318">
            <v>3215.5779323237166</v>
          </cell>
          <cell r="BJ318">
            <v>3310.1950089855086</v>
          </cell>
          <cell r="BK318">
            <v>3407.5961547584966</v>
          </cell>
          <cell r="BL318">
            <v>3507.8632897472671</v>
          </cell>
          <cell r="BM318">
            <v>3611.0807445222654</v>
          </cell>
          <cell r="BN318">
            <v>3717.3353310467724</v>
          </cell>
          <cell r="BO318">
            <v>3826.7164156908857</v>
          </cell>
          <cell r="BP318">
            <v>4036.3247634251088</v>
          </cell>
          <cell r="BQ318">
            <v>4144.9107539214292</v>
          </cell>
          <cell r="BR318">
            <v>4431.1473431949826</v>
          </cell>
          <cell r="BS318">
            <v>4709.654954178066</v>
          </cell>
          <cell r="BT318">
            <v>4983.2659797794731</v>
          </cell>
          <cell r="BU318">
            <v>5168.1793555585982</v>
          </cell>
          <cell r="BV318">
            <v>5429.2891991392207</v>
          </cell>
          <cell r="BW318">
            <v>5739.6805044844796</v>
          </cell>
          <cell r="BX318">
            <v>5772.9038311733239</v>
          </cell>
          <cell r="BY318">
            <v>5784.1113822998259</v>
          </cell>
          <cell r="BZ318">
            <v>6108.7596598003829</v>
          </cell>
          <cell r="CA318">
            <v>6313.7106982126234</v>
          </cell>
          <cell r="CB318">
            <v>6531.8522926494334</v>
          </cell>
          <cell r="CC318">
            <v>6770.006586961119</v>
          </cell>
          <cell r="CD318">
            <v>6646.4670261474939</v>
          </cell>
          <cell r="CE318">
            <v>6607.2845380056688</v>
          </cell>
          <cell r="CF318">
            <v>6584.4687189467631</v>
          </cell>
          <cell r="CG318">
            <v>6671.7720682872832</v>
          </cell>
          <cell r="CH318">
            <v>6992.5638788014785</v>
          </cell>
          <cell r="CI318">
            <v>7174.0001774137718</v>
          </cell>
          <cell r="CJ318">
            <v>7350.7282061593642</v>
          </cell>
          <cell r="CK318">
            <v>7599.1207270677887</v>
          </cell>
          <cell r="CL318">
            <v>7875.393199038278</v>
          </cell>
          <cell r="CM318">
            <v>8028.812258654184</v>
          </cell>
          <cell r="CN318">
            <v>8120.7635707406462</v>
          </cell>
          <cell r="CO318">
            <v>8164.4821450725221</v>
          </cell>
          <cell r="CP318">
            <v>8197.9645401676516</v>
          </cell>
          <cell r="CQ318">
            <v>8266.3133173581773</v>
          </cell>
          <cell r="CR318">
            <v>8352.6449568679509</v>
          </cell>
          <cell r="CS318">
            <v>8564.8945072144161</v>
          </cell>
          <cell r="CT318">
            <v>8837.800177787929</v>
          </cell>
          <cell r="CU318">
            <v>8907.3068747199122</v>
          </cell>
          <cell r="CV318">
            <v>8919.8370911221409</v>
          </cell>
          <cell r="CW318">
            <v>9052.8168569160534</v>
          </cell>
          <cell r="CX318">
            <v>9293.2503715563089</v>
          </cell>
          <cell r="CY318">
            <v>9341.6579352776607</v>
          </cell>
          <cell r="CZ318">
            <v>9524.1515401497745</v>
          </cell>
          <cell r="DA318">
            <v>9828.8927135118302</v>
          </cell>
          <cell r="DB318">
            <v>10289.417871107549</v>
          </cell>
          <cell r="DC318">
            <v>10557.55051619265</v>
          </cell>
          <cell r="DD318">
            <v>10842.965707081052</v>
          </cell>
          <cell r="DE318">
            <v>11099.335837190632</v>
          </cell>
          <cell r="DF318">
            <v>10982.803418135982</v>
          </cell>
          <cell r="DG318">
            <v>11186.677774805665</v>
          </cell>
          <cell r="DH318">
            <v>11392.043241016803</v>
          </cell>
          <cell r="DI318">
            <v>11598.827159513892</v>
          </cell>
          <cell r="DJ318">
            <v>11806.954640607604</v>
          </cell>
          <cell r="DK318">
            <v>12016.348658153924</v>
          </cell>
          <cell r="DL318">
            <v>12226.930152540099</v>
          </cell>
          <cell r="DM318">
            <v>12438.618140431405</v>
          </cell>
          <cell r="DN318">
            <v>12651.32983099509</v>
          </cell>
          <cell r="DO318">
            <v>12864.980748281532</v>
          </cell>
          <cell r="DP318">
            <v>13079.484859407155</v>
          </cell>
          <cell r="DQ318">
            <v>13294.754708150216</v>
          </cell>
          <cell r="DR318">
            <v>13510.701553538389</v>
          </cell>
          <cell r="DS318">
            <v>13727.235512977748</v>
          </cell>
          <cell r="DT318">
            <v>13944.265709445132</v>
          </cell>
          <cell r="DU318">
            <v>14161.700422241414</v>
          </cell>
          <cell r="DV318">
            <v>14379.447240781352</v>
          </cell>
          <cell r="DW318">
            <v>14597.413220877081</v>
          </cell>
          <cell r="DX318">
            <v>14815.505042956742</v>
          </cell>
          <cell r="DY318">
            <v>15033.629171647992</v>
          </cell>
          <cell r="DZ318">
            <v>15251.692016147246</v>
          </cell>
          <cell r="EA318">
            <v>15469.600090790991</v>
          </cell>
          <cell r="EB318">
            <v>15687.260175243986</v>
          </cell>
          <cell r="EC318">
            <v>15904.579473721627</v>
          </cell>
          <cell r="ED318">
            <v>16121.465772669881</v>
          </cell>
          <cell r="EE318">
            <v>16337.82759633557</v>
          </cell>
          <cell r="EF318">
            <v>16553.574359673174</v>
          </cell>
          <cell r="EG318">
            <v>16768.616518050523</v>
          </cell>
          <cell r="EH318">
            <v>16982.865713235475</v>
          </cell>
          <cell r="EI318">
            <v>17196.234915168501</v>
          </cell>
          <cell r="EJ318">
            <v>17408.638559051324</v>
          </cell>
          <cell r="EK318">
            <v>17619.992677310071</v>
          </cell>
          <cell r="EL318">
            <v>17830.215026021688</v>
          </cell>
          <cell r="EM318">
            <v>18039.225205424813</v>
          </cell>
          <cell r="EN318">
            <v>18246.944774170508</v>
          </cell>
          <cell r="EO318">
            <v>18453.297357004067</v>
          </cell>
          <cell r="EP318">
            <v>18658.20874560576</v>
          </cell>
          <cell r="EQ318">
            <v>18861.60699235625</v>
          </cell>
          <cell r="ER318">
            <v>19063.422496830695</v>
          </cell>
          <cell r="ES318">
            <v>19263.588084863881</v>
          </cell>
          <cell r="ET318">
            <v>19462.039080067439</v>
          </cell>
          <cell r="EU318">
            <v>19658.713367718228</v>
          </cell>
          <cell r="EV318">
            <v>19853.551450974413</v>
          </cell>
          <cell r="EW318">
            <v>20046.496499412649</v>
          </cell>
          <cell r="EX318">
            <v>20237.494389915053</v>
          </cell>
          <cell r="EY318">
            <v>20426.493739969152</v>
          </cell>
          <cell r="EZ318">
            <v>20613.445933476505</v>
          </cell>
          <cell r="FA318">
            <v>20798.305139196727</v>
          </cell>
          <cell r="FB318">
            <v>20981.028321982696</v>
          </cell>
          <cell r="FC318">
            <v>21161.575246989945</v>
          </cell>
          <cell r="FD318">
            <v>21339.908477068155</v>
          </cell>
          <cell r="FE318">
            <v>21515.993363565362</v>
          </cell>
          <cell r="FF318">
            <v>21689.798030796224</v>
          </cell>
          <cell r="FG318">
            <v>21861.293354443736</v>
          </cell>
          <cell r="FH318">
            <v>22030.452934179768</v>
          </cell>
          <cell r="FI318">
            <v>22197.253060803378</v>
          </cell>
          <cell r="FJ318">
            <v>22361.67267820716</v>
          </cell>
          <cell r="FK318">
            <v>22523.693340490841</v>
          </cell>
          <cell r="FL318">
            <v>22683.299164548338</v>
          </cell>
          <cell r="FM318">
            <v>22840.476778459069</v>
          </cell>
          <cell r="FN318">
            <v>22995.215266017007</v>
          </cell>
          <cell r="FO318">
            <v>23147.506107731817</v>
          </cell>
          <cell r="FP318">
            <v>23297.343118635188</v>
          </cell>
          <cell r="FQ318">
            <v>23444.72238322271</v>
          </cell>
          <cell r="FR318">
            <v>23589.642187857236</v>
          </cell>
          <cell r="FS318">
            <v>23732.102950953802</v>
          </cell>
          <cell r="FT318">
            <v>23872.107151258897</v>
          </cell>
          <cell r="FU318">
            <v>24009.659254528524</v>
          </cell>
          <cell r="FV318">
            <v>24144.76563889988</v>
          </cell>
          <cell r="FW318">
            <v>24277.43451924104</v>
          </cell>
          <cell r="FX318">
            <v>24407.675870751926</v>
          </cell>
          <cell r="FY318">
            <v>24535.501352077506</v>
          </cell>
          <cell r="FZ318">
            <v>24660.924228182022</v>
          </cell>
          <cell r="GA318">
            <v>24783.959293219774</v>
          </cell>
          <cell r="GB318">
            <v>24904.622793624734</v>
          </cell>
          <cell r="GC318">
            <v>25022.932351627733</v>
          </cell>
          <cell r="GD318">
            <v>25138.906889396116</v>
          </cell>
          <cell r="GE318">
            <v>25252.566553977264</v>
          </cell>
          <cell r="GF318">
            <v>25363.932643213251</v>
          </cell>
          <cell r="GG318">
            <v>25473.027532780725</v>
          </cell>
          <cell r="GH318">
            <v>25579.874604496457</v>
          </cell>
          <cell r="GI318">
            <v>25684.498176015833</v>
          </cell>
          <cell r="GJ318">
            <v>25786.923432038901</v>
          </cell>
          <cell r="GK318">
            <v>25887.176357125885</v>
          </cell>
          <cell r="GL318">
            <v>25985.283670212164</v>
          </cell>
          <cell r="GM318">
            <v>26081.272760900985</v>
          </cell>
          <cell r="GN318">
            <v>26175.171627601052</v>
          </cell>
          <cell r="GO318">
            <v>26267.00881756546</v>
          </cell>
          <cell r="GP318">
            <v>26356.813368878291</v>
          </cell>
          <cell r="GQ318">
            <v>26444.614754425605</v>
          </cell>
          <cell r="GR318">
            <v>26530.44282787836</v>
          </cell>
          <cell r="GS318">
            <v>26614.327771706394</v>
          </cell>
          <cell r="GT318">
            <v>26696.300047234654</v>
          </cell>
          <cell r="GU318">
            <v>26776.390346745127</v>
          </cell>
          <cell r="GV318">
            <v>26854.62954762144</v>
          </cell>
          <cell r="GW318">
            <v>26931.048668526335</v>
          </cell>
          <cell r="GX318">
            <v>27005.678827596646</v>
          </cell>
          <cell r="GY318">
            <v>27078.551202634862</v>
          </cell>
          <cell r="GZ318">
            <v>27149.696993271711</v>
          </cell>
          <cell r="HA318">
            <v>27219.147385069515</v>
          </cell>
          <cell r="HB318">
            <v>27286.933515532437</v>
          </cell>
          <cell r="HC318">
            <v>27353.086441986026</v>
          </cell>
          <cell r="HD318">
            <v>27417.637111285545</v>
          </cell>
          <cell r="HE318">
            <v>27480.616331309695</v>
          </cell>
          <cell r="HF318">
            <v>27542.054744194273</v>
          </cell>
          <cell r="HG318">
            <v>27601.982801258033</v>
          </cell>
          <cell r="HH318">
            <v>27660.430739571781</v>
          </cell>
          <cell r="HI318">
            <v>27717.428560120043</v>
          </cell>
          <cell r="HJ318">
            <v>27773.006007503791</v>
          </cell>
          <cell r="HK318">
            <v>27827.192551132059</v>
          </cell>
          <cell r="HL318">
            <v>27880.01736784945</v>
          </cell>
          <cell r="HM318">
            <v>27931.509325946718</v>
          </cell>
          <cell r="HN318">
            <v>27981.696970500972</v>
          </cell>
          <cell r="HO318">
            <v>28030.608509992773</v>
          </cell>
          <cell r="HP318">
            <v>28078.271804147171</v>
          </cell>
          <cell r="HQ318">
            <v>28124.714352946528</v>
          </cell>
          <cell r="HR318">
            <v>28169.963286763475</v>
          </cell>
          <cell r="HS318">
            <v>28214.045357562962</v>
          </cell>
          <cell r="HT318">
            <v>28256.9869311234</v>
          </cell>
          <cell r="HU318">
            <v>28298.813980227678</v>
          </cell>
          <cell r="HV318">
            <v>28339.552078775952</v>
          </cell>
          <cell r="HW318">
            <v>28379.226396773149</v>
          </cell>
          <cell r="HX318">
            <v>28417.861696145334</v>
          </cell>
          <cell r="HY318">
            <v>28455.482327340342</v>
          </cell>
          <cell r="HZ318">
            <v>28492.112226669178</v>
          </cell>
          <cell r="IA318">
            <v>28527.774914346235</v>
          </cell>
          <cell r="IB318">
            <v>28562.49349318746</v>
          </cell>
          <cell r="IC318">
            <v>28596.290647927195</v>
          </cell>
          <cell r="ID318">
            <v>28629.188645115457</v>
          </cell>
          <cell r="IE318">
            <v>28661.209333559134</v>
          </cell>
          <cell r="IF318">
            <v>28692.374145271697</v>
          </cell>
          <cell r="IG318">
            <v>28722.704096897472</v>
          </cell>
          <cell r="IH318">
            <v>28752.219791577816</v>
          </cell>
        </row>
        <row r="319">
          <cell r="A319" t="str">
            <v>ITP_b2_PF550</v>
          </cell>
          <cell r="B319">
            <v>0</v>
          </cell>
          <cell r="C319">
            <v>598.10264222428486</v>
          </cell>
          <cell r="D319">
            <v>615.7015699262364</v>
          </cell>
          <cell r="E319">
            <v>633.81833893901489</v>
          </cell>
          <cell r="F319">
            <v>652.46818653319394</v>
          </cell>
          <cell r="G319">
            <v>671.6667983298546</v>
          </cell>
          <cell r="H319">
            <v>691.43032149311739</v>
          </cell>
          <cell r="I319">
            <v>711.77537831085897</v>
          </cell>
          <cell r="J319">
            <v>732.7190801750362</v>
          </cell>
          <cell r="K319">
            <v>754.27904197337466</v>
          </cell>
          <cell r="L319">
            <v>776.4733969045285</v>
          </cell>
          <cell r="M319">
            <v>799.32081172916844</v>
          </cell>
          <cell r="N319">
            <v>822.84050246982861</v>
          </cell>
          <cell r="O319">
            <v>847.05225057271286</v>
          </cell>
          <cell r="P319">
            <v>871.97641954505866</v>
          </cell>
          <cell r="Q319">
            <v>897.63397208204515</v>
          </cell>
          <cell r="R319">
            <v>924.04648769765674</v>
          </cell>
          <cell r="S319">
            <v>951.23618087432578</v>
          </cell>
          <cell r="T319">
            <v>979.22591974662112</v>
          </cell>
          <cell r="U319">
            <v>1008.0392453346988</v>
          </cell>
          <cell r="V319">
            <v>1037.7003913436852</v>
          </cell>
          <cell r="W319">
            <v>1068.2343045456537</v>
          </cell>
          <cell r="X319">
            <v>1099.6666657613287</v>
          </cell>
          <cell r="Y319">
            <v>1132.0239114591707</v>
          </cell>
          <cell r="Z319">
            <v>1165.3332559900039</v>
          </cell>
          <cell r="AA319">
            <v>1199.6227144758891</v>
          </cell>
          <cell r="AB319">
            <v>1234.9211263724931</v>
          </cell>
          <cell r="AC319">
            <v>1271.2581797247706</v>
          </cell>
          <cell r="AD319">
            <v>1308.6644361363601</v>
          </cell>
          <cell r="AE319">
            <v>1347.1713564736933</v>
          </cell>
          <cell r="AF319">
            <v>1386.811327326438</v>
          </cell>
          <cell r="AG319">
            <v>1427.6176882465313</v>
          </cell>
          <cell r="AH319">
            <v>1469.6247597887034</v>
          </cell>
          <cell r="AI319">
            <v>1512.867872376092</v>
          </cell>
          <cell r="AJ319">
            <v>1557.3833960152067</v>
          </cell>
          <cell r="AK319">
            <v>1603.20877088525</v>
          </cell>
          <cell r="AL319">
            <v>1650.3825388275152</v>
          </cell>
          <cell r="AM319">
            <v>1698.9443757613451</v>
          </cell>
          <cell r="AN319">
            <v>1748.9351250539205</v>
          </cell>
          <cell r="AO319">
            <v>1800.3968318719374</v>
          </cell>
          <cell r="AP319">
            <v>1853.3727785440726</v>
          </cell>
          <cell r="AQ319">
            <v>1907.9075209639714</v>
          </cell>
          <cell r="AR319">
            <v>1964.0469260643806</v>
          </cell>
          <cell r="AS319">
            <v>2021.8382103939448</v>
          </cell>
          <cell r="AT319">
            <v>2081.3299798291032</v>
          </cell>
          <cell r="AU319">
            <v>2142.5722704544987</v>
          </cell>
          <cell r="AV319">
            <v>2205.6165906462743</v>
          </cell>
          <cell r="AW319">
            <v>2270.5159643936527</v>
          </cell>
          <cell r="AX319">
            <v>2337.3249758952375</v>
          </cell>
          <cell r="AY319">
            <v>2406.0998154675412</v>
          </cell>
          <cell r="AZ319">
            <v>2476.8983268043512</v>
          </cell>
          <cell r="BA319">
            <v>2549.7800556266898</v>
          </cell>
          <cell r="BB319">
            <v>2624.8062997642714</v>
          </cell>
          <cell r="BC319">
            <v>2702.0401607105937</v>
          </cell>
          <cell r="BD319">
            <v>2781.5465966950092</v>
          </cell>
          <cell r="BE319">
            <v>2863.3924773164294</v>
          </cell>
          <cell r="BF319">
            <v>2947.6466397845948</v>
          </cell>
          <cell r="BG319">
            <v>3034.3799468162274</v>
          </cell>
          <cell r="BH319">
            <v>3123.6653462347517</v>
          </cell>
          <cell r="BI319">
            <v>3215.5779323237166</v>
          </cell>
          <cell r="BJ319">
            <v>3310.1950089855086</v>
          </cell>
          <cell r="BK319">
            <v>3407.5961547584966</v>
          </cell>
          <cell r="BL319">
            <v>3507.8632897472671</v>
          </cell>
          <cell r="BM319">
            <v>3611.0807445222654</v>
          </cell>
          <cell r="BN319">
            <v>3717.3353310467724</v>
          </cell>
          <cell r="BO319">
            <v>3826.7164156908857</v>
          </cell>
          <cell r="BP319">
            <v>4036.3247634251088</v>
          </cell>
          <cell r="BQ319">
            <v>4144.9107539214292</v>
          </cell>
          <cell r="BR319">
            <v>4431.1473431949826</v>
          </cell>
          <cell r="BS319">
            <v>4709.654954178066</v>
          </cell>
          <cell r="BT319">
            <v>4983.2659797794731</v>
          </cell>
          <cell r="BU319">
            <v>5168.1793555585982</v>
          </cell>
          <cell r="BV319">
            <v>5429.2891991392207</v>
          </cell>
          <cell r="BW319">
            <v>5739.6805044844796</v>
          </cell>
          <cell r="BX319">
            <v>5772.9038311733239</v>
          </cell>
          <cell r="BY319">
            <v>5784.1113822998259</v>
          </cell>
          <cell r="BZ319">
            <v>6108.7596598003829</v>
          </cell>
          <cell r="CA319">
            <v>6313.7106982126234</v>
          </cell>
          <cell r="CB319">
            <v>6531.8522926494334</v>
          </cell>
          <cell r="CC319">
            <v>6770.006586961119</v>
          </cell>
          <cell r="CD319">
            <v>6646.4670261474939</v>
          </cell>
          <cell r="CE319">
            <v>6607.2845380056688</v>
          </cell>
          <cell r="CF319">
            <v>6584.4687189467631</v>
          </cell>
          <cell r="CG319">
            <v>6671.7720682872832</v>
          </cell>
          <cell r="CH319">
            <v>6992.5638788014785</v>
          </cell>
          <cell r="CI319">
            <v>7174.0001774137718</v>
          </cell>
          <cell r="CJ319">
            <v>7350.7282061593642</v>
          </cell>
          <cell r="CK319">
            <v>7599.1207270677887</v>
          </cell>
          <cell r="CL319">
            <v>7875.393199038278</v>
          </cell>
          <cell r="CM319">
            <v>8028.812258654184</v>
          </cell>
          <cell r="CN319">
            <v>8120.7635707406462</v>
          </cell>
          <cell r="CO319">
            <v>8164.4821450725221</v>
          </cell>
          <cell r="CP319">
            <v>8197.9645401676516</v>
          </cell>
          <cell r="CQ319">
            <v>8266.3133173581773</v>
          </cell>
          <cell r="CR319">
            <v>8352.6449568679509</v>
          </cell>
          <cell r="CS319">
            <v>8564.8945072144161</v>
          </cell>
          <cell r="CT319">
            <v>8837.800177787929</v>
          </cell>
          <cell r="CU319">
            <v>8907.3068747199122</v>
          </cell>
          <cell r="CV319">
            <v>8919.8370911221409</v>
          </cell>
          <cell r="CW319">
            <v>9052.8168569160534</v>
          </cell>
          <cell r="CX319">
            <v>9293.2503715563089</v>
          </cell>
          <cell r="CY319">
            <v>9341.6579352776607</v>
          </cell>
          <cell r="CZ319">
            <v>9524.1515401497745</v>
          </cell>
          <cell r="DA319">
            <v>9828.8927135118302</v>
          </cell>
          <cell r="DB319">
            <v>10289.417871107549</v>
          </cell>
          <cell r="DC319">
            <v>10557.55051619265</v>
          </cell>
          <cell r="DD319">
            <v>10842.965707081052</v>
          </cell>
          <cell r="DE319">
            <v>11099.335837190632</v>
          </cell>
          <cell r="DF319">
            <v>11081.52067368704</v>
          </cell>
          <cell r="DG319">
            <v>11288.973586487458</v>
          </cell>
          <cell r="DH319">
            <v>11498.076391890447</v>
          </cell>
          <cell r="DI319">
            <v>11708.760026273902</v>
          </cell>
          <cell r="DJ319">
            <v>11920.953040850132</v>
          </cell>
          <cell r="DK319">
            <v>12134.5816833875</v>
          </cell>
          <cell r="DL319">
            <v>12349.569987121973</v>
          </cell>
          <cell r="DM319">
            <v>12565.839866688635</v>
          </cell>
          <cell r="DN319">
            <v>12783.311220866217</v>
          </cell>
          <cell r="DO319">
            <v>13001.902041891439</v>
          </cell>
          <cell r="DP319">
            <v>13221.528531064227</v>
          </cell>
          <cell r="DQ319">
            <v>13442.105220329981</v>
          </cell>
          <cell r="DR319">
            <v>13663.545099491719</v>
          </cell>
          <cell r="DS319">
            <v>13885.759748672615</v>
          </cell>
          <cell r="DT319">
            <v>14108.659475619441</v>
          </cell>
          <cell r="DU319">
            <v>14332.153457409024</v>
          </cell>
          <cell r="DV319">
            <v>14556.149886094032</v>
          </cell>
          <cell r="DW319">
            <v>14780.55611780093</v>
          </cell>
          <cell r="DX319">
            <v>15005.278824772355</v>
          </cell>
          <cell r="DY319">
            <v>15230.224149828393</v>
          </cell>
          <cell r="DZ319">
            <v>15455.297862706597</v>
          </cell>
          <cell r="EA319">
            <v>15680.405517729218</v>
          </cell>
          <cell r="EB319">
            <v>15905.452612237914</v>
          </cell>
          <cell r="EC319">
            <v>16130.344745231665</v>
          </cell>
          <cell r="ED319">
            <v>16354.987775642256</v>
          </cell>
          <cell r="EE319">
            <v>16579.287979683926</v>
          </cell>
          <cell r="EF319">
            <v>16803.152206719544</v>
          </cell>
          <cell r="EG319">
            <v>17026.488033094527</v>
          </cell>
          <cell r="EH319">
            <v>17249.203913402209</v>
          </cell>
          <cell r="EI319">
            <v>17471.209328659876</v>
          </cell>
          <cell r="EJ319">
            <v>17692.414930893097</v>
          </cell>
          <cell r="EK319">
            <v>17912.732683647722</v>
          </cell>
          <cell r="EL319">
            <v>18132.075997972704</v>
          </cell>
          <cell r="EM319">
            <v>18350.359863443769</v>
          </cell>
          <cell r="EN319">
            <v>18567.500973826613</v>
          </cell>
          <cell r="EO319">
            <v>18783.417847009117</v>
          </cell>
          <cell r="EP319">
            <v>18998.030938864686</v>
          </cell>
          <cell r="EQ319">
            <v>19211.262750742513</v>
          </cell>
          <cell r="ER319">
            <v>19423.037930315906</v>
          </cell>
          <cell r="ES319">
            <v>19633.283365555588</v>
          </cell>
          <cell r="ET319">
            <v>19841.928271631456</v>
          </cell>
          <cell r="EU319">
            <v>20048.904270583076</v>
          </cell>
          <cell r="EV319">
            <v>20254.145463636018</v>
          </cell>
          <cell r="EW319">
            <v>20457.588496077689</v>
          </cell>
          <cell r="EX319">
            <v>20659.172614642383</v>
          </cell>
          <cell r="EY319">
            <v>20858.83971739046</v>
          </cell>
          <cell r="EZ319">
            <v>21056.534396101008</v>
          </cell>
          <cell r="FA319">
            <v>21252.203971230199</v>
          </cell>
          <cell r="FB319">
            <v>21445.79851951946</v>
          </cell>
          <cell r="FC319">
            <v>21637.270894367426</v>
          </cell>
          <cell r="FD319">
            <v>21826.576739108226</v>
          </cell>
          <cell r="FE319">
            <v>22013.674493365048</v>
          </cell>
          <cell r="FF319">
            <v>22198.525392672444</v>
          </cell>
          <cell r="FG319">
            <v>22381.093461583398</v>
          </cell>
          <cell r="FH319">
            <v>22561.345500497449</v>
          </cell>
          <cell r="FI319">
            <v>22739.251066464491</v>
          </cell>
          <cell r="FJ319">
            <v>22914.782448234622</v>
          </cell>
          <cell r="FK319">
            <v>23087.914635838533</v>
          </cell>
          <cell r="FL319">
            <v>23258.625284994265</v>
          </cell>
          <cell r="FM319">
            <v>23426.894676645901</v>
          </cell>
          <cell r="FN319">
            <v>23592.705671946842</v>
          </cell>
          <cell r="FO319">
            <v>23756.043663005952</v>
          </cell>
          <cell r="FP319">
            <v>23916.896519718062</v>
          </cell>
          <cell r="FQ319">
            <v>24075.254533001782</v>
          </cell>
          <cell r="FR319">
            <v>24231.110354767454</v>
          </cell>
          <cell r="FS319">
            <v>24384.458934935959</v>
          </cell>
          <cell r="FT319">
            <v>24535.297455825712</v>
          </cell>
          <cell r="FU319">
            <v>24683.625264219987</v>
          </cell>
          <cell r="FV319">
            <v>24829.443801420766</v>
          </cell>
          <cell r="FW319">
            <v>24972.756531587354</v>
          </cell>
          <cell r="FX319">
            <v>25113.568868649887</v>
          </cell>
          <cell r="FY319">
            <v>25251.888102077861</v>
          </cell>
          <cell r="FZ319">
            <v>25387.723321773843</v>
          </cell>
          <cell r="GA319">
            <v>25521.085342351002</v>
          </cell>
          <cell r="GB319">
            <v>25651.986627041817</v>
          </cell>
          <cell r="GC319">
            <v>25780.441211472778</v>
          </cell>
          <cell r="GD319">
            <v>25906.464627527424</v>
          </cell>
          <cell r="GE319">
            <v>26030.073827507385</v>
          </cell>
          <cell r="GF319">
            <v>26151.287108787674</v>
          </cell>
          <cell r="GG319">
            <v>26270.124039149705</v>
          </cell>
          <cell r="GH319">
            <v>26386.605382962174</v>
          </cell>
          <cell r="GI319">
            <v>26500.753028366802</v>
          </cell>
          <cell r="GJ319">
            <v>26612.589915613182</v>
          </cell>
          <cell r="GK319">
            <v>26722.139966674091</v>
          </cell>
          <cell r="GL319">
            <v>26829.428016260132</v>
          </cell>
          <cell r="GM319">
            <v>26934.47974434053</v>
          </cell>
          <cell r="GN319">
            <v>27037.321610264949</v>
          </cell>
          <cell r="GO319">
            <v>27137.980788569821</v>
          </cell>
          <cell r="GP319">
            <v>27236.48510654175</v>
          </cell>
          <cell r="GQ319">
            <v>27332.862983599884</v>
          </cell>
          <cell r="GR319">
            <v>27427.14337254925</v>
          </cell>
          <cell r="GS319">
            <v>27519.35570274722</v>
          </cell>
          <cell r="GT319">
            <v>27609.529825216574</v>
          </cell>
          <cell r="GU319">
            <v>27697.695959729645</v>
          </cell>
          <cell r="GV319">
            <v>27783.884643880425</v>
          </cell>
          <cell r="GW319">
            <v>27868.126684153547</v>
          </cell>
          <cell r="GX319">
            <v>27950.453108992475</v>
          </cell>
          <cell r="GY319">
            <v>28030.895123862454</v>
          </cell>
          <cell r="GZ319">
            <v>28109.484068297781</v>
          </cell>
          <cell r="HA319">
            <v>28186.251374917614</v>
          </cell>
          <cell r="HB319">
            <v>28261.22853038942</v>
          </cell>
          <cell r="HC319">
            <v>28334.447038314418</v>
          </cell>
          <cell r="HD319">
            <v>28405.93838400552</v>
          </cell>
          <cell r="HE319">
            <v>28475.734001124445</v>
          </cell>
          <cell r="HF319">
            <v>28543.865240141229</v>
          </cell>
          <cell r="HG319">
            <v>28610.363338576775</v>
          </cell>
          <cell r="HH319">
            <v>28675.259392986271</v>
          </cell>
          <cell r="HI319">
            <v>28738.584332639275</v>
          </cell>
          <cell r="HJ319">
            <v>28800.36889485034</v>
          </cell>
          <cell r="HK319">
            <v>28860.643601912594</v>
          </cell>
          <cell r="HL319">
            <v>28919.438739585337</v>
          </cell>
          <cell r="HM319">
            <v>28976.784337085934</v>
          </cell>
          <cell r="HN319">
            <v>29032.710148535225</v>
          </cell>
          <cell r="HO319">
            <v>29087.24563580567</v>
          </cell>
          <cell r="HP319">
            <v>29140.419952720713</v>
          </cell>
          <cell r="HQ319">
            <v>29192.261930554112</v>
          </cell>
          <cell r="HR319">
            <v>29242.800064777901</v>
          </cell>
          <cell r="HS319">
            <v>29292.06250300807</v>
          </cell>
          <cell r="HT319">
            <v>29340.077034097409</v>
          </cell>
          <cell r="HU319">
            <v>29386.871078325439</v>
          </cell>
          <cell r="HV319">
            <v>29432.471678636379</v>
          </cell>
          <cell r="HW319">
            <v>29476.905492876369</v>
          </cell>
          <cell r="HX319">
            <v>29520.198786982633</v>
          </cell>
          <cell r="HY319">
            <v>29562.37742907774</v>
          </cell>
          <cell r="HZ319">
            <v>29603.466884423524</v>
          </cell>
          <cell r="IA319">
            <v>29643.492211190194</v>
          </cell>
          <cell r="IB319">
            <v>29682.478056997217</v>
          </cell>
          <cell r="IC319">
            <v>29720.4486561841</v>
          </cell>
          <cell r="ID319">
            <v>29757.427827769887</v>
          </cell>
          <cell r="IE319">
            <v>29793.438974062174</v>
          </cell>
          <cell r="IF319">
            <v>29828.505079876933</v>
          </cell>
          <cell r="IG319">
            <v>29862.648712332448</v>
          </cell>
          <cell r="IH319">
            <v>29895.892021181462</v>
          </cell>
        </row>
        <row r="320">
          <cell r="A320" t="str">
            <v>ITP_b2_PF590</v>
          </cell>
          <cell r="B320">
            <v>0</v>
          </cell>
          <cell r="C320">
            <v>598.10264222428486</v>
          </cell>
          <cell r="D320">
            <v>615.7015699262364</v>
          </cell>
          <cell r="E320">
            <v>633.81833893901489</v>
          </cell>
          <cell r="F320">
            <v>652.46818653319394</v>
          </cell>
          <cell r="G320">
            <v>671.6667983298546</v>
          </cell>
          <cell r="H320">
            <v>691.43032149311739</v>
          </cell>
          <cell r="I320">
            <v>711.77537831085897</v>
          </cell>
          <cell r="J320">
            <v>732.7190801750362</v>
          </cell>
          <cell r="K320">
            <v>754.27904197337466</v>
          </cell>
          <cell r="L320">
            <v>776.4733969045285</v>
          </cell>
          <cell r="M320">
            <v>799.32081172916844</v>
          </cell>
          <cell r="N320">
            <v>822.84050246982861</v>
          </cell>
          <cell r="O320">
            <v>847.05225057271286</v>
          </cell>
          <cell r="P320">
            <v>871.97641954505866</v>
          </cell>
          <cell r="Q320">
            <v>897.63397208204515</v>
          </cell>
          <cell r="R320">
            <v>924.04648769765674</v>
          </cell>
          <cell r="S320">
            <v>951.23618087432578</v>
          </cell>
          <cell r="T320">
            <v>979.22591974662112</v>
          </cell>
          <cell r="U320">
            <v>1008.0392453346988</v>
          </cell>
          <cell r="V320">
            <v>1037.7003913436852</v>
          </cell>
          <cell r="W320">
            <v>1068.2343045456537</v>
          </cell>
          <cell r="X320">
            <v>1099.6666657613287</v>
          </cell>
          <cell r="Y320">
            <v>1132.0239114591707</v>
          </cell>
          <cell r="Z320">
            <v>1165.3332559900039</v>
          </cell>
          <cell r="AA320">
            <v>1199.6227144758891</v>
          </cell>
          <cell r="AB320">
            <v>1234.9211263724931</v>
          </cell>
          <cell r="AC320">
            <v>1271.2581797247706</v>
          </cell>
          <cell r="AD320">
            <v>1308.6644361363601</v>
          </cell>
          <cell r="AE320">
            <v>1347.1713564736933</v>
          </cell>
          <cell r="AF320">
            <v>1386.811327326438</v>
          </cell>
          <cell r="AG320">
            <v>1427.6176882465313</v>
          </cell>
          <cell r="AH320">
            <v>1469.6247597887034</v>
          </cell>
          <cell r="AI320">
            <v>1512.867872376092</v>
          </cell>
          <cell r="AJ320">
            <v>1557.3833960152067</v>
          </cell>
          <cell r="AK320">
            <v>1603.20877088525</v>
          </cell>
          <cell r="AL320">
            <v>1650.3825388275152</v>
          </cell>
          <cell r="AM320">
            <v>1698.9443757613451</v>
          </cell>
          <cell r="AN320">
            <v>1748.9351250539205</v>
          </cell>
          <cell r="AO320">
            <v>1800.3968318719374</v>
          </cell>
          <cell r="AP320">
            <v>1853.3727785440726</v>
          </cell>
          <cell r="AQ320">
            <v>1907.9075209639714</v>
          </cell>
          <cell r="AR320">
            <v>1964.0469260643806</v>
          </cell>
          <cell r="AS320">
            <v>2021.8382103939448</v>
          </cell>
          <cell r="AT320">
            <v>2081.3299798291032</v>
          </cell>
          <cell r="AU320">
            <v>2142.5722704544987</v>
          </cell>
          <cell r="AV320">
            <v>2205.6165906462743</v>
          </cell>
          <cell r="AW320">
            <v>2270.5159643936527</v>
          </cell>
          <cell r="AX320">
            <v>2337.3249758952375</v>
          </cell>
          <cell r="AY320">
            <v>2406.0998154675412</v>
          </cell>
          <cell r="AZ320">
            <v>2476.8983268043512</v>
          </cell>
          <cell r="BA320">
            <v>2549.7800556266898</v>
          </cell>
          <cell r="BB320">
            <v>2624.8062997642714</v>
          </cell>
          <cell r="BC320">
            <v>2702.0401607105937</v>
          </cell>
          <cell r="BD320">
            <v>2781.5465966950092</v>
          </cell>
          <cell r="BE320">
            <v>2863.3924773164294</v>
          </cell>
          <cell r="BF320">
            <v>2947.6466397845948</v>
          </cell>
          <cell r="BG320">
            <v>3034.3799468162274</v>
          </cell>
          <cell r="BH320">
            <v>3123.6653462347517</v>
          </cell>
          <cell r="BI320">
            <v>3215.5779323237166</v>
          </cell>
          <cell r="BJ320">
            <v>3310.1950089855086</v>
          </cell>
          <cell r="BK320">
            <v>3407.5961547584966</v>
          </cell>
          <cell r="BL320">
            <v>3507.8632897472671</v>
          </cell>
          <cell r="BM320">
            <v>3611.0807445222654</v>
          </cell>
          <cell r="BN320">
            <v>3717.3353310467724</v>
          </cell>
          <cell r="BO320">
            <v>3826.7164156908857</v>
          </cell>
          <cell r="BP320">
            <v>4036.3247634251088</v>
          </cell>
          <cell r="BQ320">
            <v>4144.9107539214292</v>
          </cell>
          <cell r="BR320">
            <v>4431.1473431949826</v>
          </cell>
          <cell r="BS320">
            <v>4709.654954178066</v>
          </cell>
          <cell r="BT320">
            <v>4983.2659797794731</v>
          </cell>
          <cell r="BU320">
            <v>5168.1793555585982</v>
          </cell>
          <cell r="BV320">
            <v>5429.2891991392207</v>
          </cell>
          <cell r="BW320">
            <v>5739.6805044844796</v>
          </cell>
          <cell r="BX320">
            <v>5772.9038311733239</v>
          </cell>
          <cell r="BY320">
            <v>5784.1113822998259</v>
          </cell>
          <cell r="BZ320">
            <v>6108.7596598003829</v>
          </cell>
          <cell r="CA320">
            <v>6313.7106982126234</v>
          </cell>
          <cell r="CB320">
            <v>6531.8522926494334</v>
          </cell>
          <cell r="CC320">
            <v>6770.006586961119</v>
          </cell>
          <cell r="CD320">
            <v>6646.4670261474939</v>
          </cell>
          <cell r="CE320">
            <v>6607.2845380056688</v>
          </cell>
          <cell r="CF320">
            <v>6584.4687189467631</v>
          </cell>
          <cell r="CG320">
            <v>6671.7720682872832</v>
          </cell>
          <cell r="CH320">
            <v>6992.5638788014785</v>
          </cell>
          <cell r="CI320">
            <v>7174.0001774137718</v>
          </cell>
          <cell r="CJ320">
            <v>7350.7282061593642</v>
          </cell>
          <cell r="CK320">
            <v>7599.1207270677887</v>
          </cell>
          <cell r="CL320">
            <v>7875.393199038278</v>
          </cell>
          <cell r="CM320">
            <v>8028.812258654184</v>
          </cell>
          <cell r="CN320">
            <v>8120.7635707406462</v>
          </cell>
          <cell r="CO320">
            <v>8164.4821450725221</v>
          </cell>
          <cell r="CP320">
            <v>8197.9645401676516</v>
          </cell>
          <cell r="CQ320">
            <v>8266.3133173581773</v>
          </cell>
          <cell r="CR320">
            <v>8352.6449568679509</v>
          </cell>
          <cell r="CS320">
            <v>8564.8945072144161</v>
          </cell>
          <cell r="CT320">
            <v>8837.800177787929</v>
          </cell>
          <cell r="CU320">
            <v>8907.3068747199122</v>
          </cell>
          <cell r="CV320">
            <v>8919.8370911221409</v>
          </cell>
          <cell r="CW320">
            <v>9052.8168569160534</v>
          </cell>
          <cell r="CX320">
            <v>9293.2503715563089</v>
          </cell>
          <cell r="CY320">
            <v>9341.6579352776607</v>
          </cell>
          <cell r="CZ320">
            <v>9524.1515401497745</v>
          </cell>
          <cell r="DA320">
            <v>9828.8927135118302</v>
          </cell>
          <cell r="DB320">
            <v>10289.417871107549</v>
          </cell>
          <cell r="DC320">
            <v>10557.55051619265</v>
          </cell>
          <cell r="DD320">
            <v>10842.965707081052</v>
          </cell>
          <cell r="DE320">
            <v>11099.335837190632</v>
          </cell>
          <cell r="DF320">
            <v>11180.482386892996</v>
          </cell>
          <cell r="DG320">
            <v>11392.640600361745</v>
          </cell>
          <cell r="DH320">
            <v>11606.481640903419</v>
          </cell>
          <cell r="DI320">
            <v>11821.931524509506</v>
          </cell>
          <cell r="DJ320">
            <v>12038.913740439877</v>
          </cell>
          <cell r="DK320">
            <v>12257.349344038785</v>
          </cell>
          <cell r="DL320">
            <v>12477.157057474922</v>
          </cell>
          <cell r="DM320">
            <v>12698.253378194049</v>
          </cell>
          <cell r="DN320">
            <v>12920.552694830327</v>
          </cell>
          <cell r="DO320">
            <v>13143.96741028103</v>
          </cell>
          <cell r="DP320">
            <v>13368.408071608523</v>
          </cell>
          <cell r="DQ320">
            <v>13593.783506393982</v>
          </cell>
          <cell r="DR320">
            <v>13820.000965129591</v>
          </cell>
          <cell r="DS320">
            <v>14046.966269200058</v>
          </cell>
          <cell r="DT320">
            <v>14274.583963970716</v>
          </cell>
          <cell r="DU320">
            <v>14502.757476468443</v>
          </cell>
          <cell r="DV320">
            <v>14731.389277113596</v>
          </cell>
          <cell r="DW320">
            <v>14960.381044935917</v>
          </cell>
          <cell r="DX320">
            <v>15189.633835685916</v>
          </cell>
          <cell r="DY320">
            <v>15419.04825223491</v>
          </cell>
          <cell r="DZ320">
            <v>15648.524616642655</v>
          </cell>
          <cell r="EA320">
            <v>15877.963143260904</v>
          </cell>
          <cell r="EB320">
            <v>16107.264112234714</v>
          </cell>
          <cell r="EC320">
            <v>16336.328042760735</v>
          </cell>
          <cell r="ED320">
            <v>16565.05586546339</v>
          </cell>
          <cell r="EE320">
            <v>16793.34909325526</v>
          </cell>
          <cell r="EF320">
            <v>17021.109990057721</v>
          </cell>
          <cell r="EG320">
            <v>17248.241736771244</v>
          </cell>
          <cell r="EH320">
            <v>17474.648593902039</v>
          </cell>
          <cell r="EI320">
            <v>17700.236060272571</v>
          </cell>
          <cell r="EJ320">
            <v>17924.911027267735</v>
          </cell>
          <cell r="EK320">
            <v>18148.58192809582</v>
          </cell>
          <cell r="EL320">
            <v>18371.158881573829</v>
          </cell>
          <cell r="EM320">
            <v>18592.553829979708</v>
          </cell>
          <cell r="EN320">
            <v>18812.680670549231</v>
          </cell>
          <cell r="EO320">
            <v>19031.455380232852</v>
          </cell>
          <cell r="EP320">
            <v>19248.796133366741</v>
          </cell>
          <cell r="EQ320">
            <v>19464.623411952623</v>
          </cell>
          <cell r="ER320">
            <v>19678.860108282595</v>
          </cell>
          <cell r="ES320">
            <v>19891.431619687104</v>
          </cell>
          <cell r="ET320">
            <v>20102.265935226689</v>
          </cell>
          <cell r="EU320">
            <v>20311.293714190622</v>
          </cell>
          <cell r="EV320">
            <v>20518.448356307585</v>
          </cell>
          <cell r="EW320">
            <v>20723.666063615128</v>
          </cell>
          <cell r="EX320">
            <v>20926.88589397513</v>
          </cell>
          <cell r="EY320">
            <v>21128.049806261868</v>
          </cell>
          <cell r="EZ320">
            <v>21327.102697287264</v>
          </cell>
          <cell r="FA320">
            <v>21523.992430564111</v>
          </cell>
          <cell r="FB320">
            <v>21718.669857042376</v>
          </cell>
          <cell r="FC320">
            <v>21911.088827986143</v>
          </cell>
          <cell r="FD320">
            <v>22101.206200188666</v>
          </cell>
          <cell r="FE320">
            <v>22288.981833750953</v>
          </cell>
          <cell r="FF320">
            <v>22474.378582674464</v>
          </cell>
          <cell r="FG320">
            <v>22657.362278541477</v>
          </cell>
          <cell r="FH320">
            <v>22837.901707576879</v>
          </cell>
          <cell r="FI320">
            <v>23015.968581402762</v>
          </cell>
          <cell r="FJ320">
            <v>23191.537501812585</v>
          </cell>
          <cell r="FK320">
            <v>23364.585919903879</v>
          </cell>
          <cell r="FL320">
            <v>23535.094089918894</v>
          </cell>
          <cell r="FM320">
            <v>23703.04501815002</v>
          </cell>
          <cell r="FN320">
            <v>23868.42440727209</v>
          </cell>
          <cell r="FO320">
            <v>24031.220596466846</v>
          </cell>
          <cell r="FP320">
            <v>24191.424497705506</v>
          </cell>
          <cell r="FQ320">
            <v>24349.0295285543</v>
          </cell>
          <cell r="FR320">
            <v>24504.031541864711</v>
          </cell>
          <cell r="FS320">
            <v>24656.428752705364</v>
          </cell>
          <cell r="FT320">
            <v>24806.221662885782</v>
          </cell>
          <cell r="FU320">
            <v>24953.41298341467</v>
          </cell>
          <cell r="FV320">
            <v>25098.007555225493</v>
          </cell>
          <cell r="FW320">
            <v>25240.012268492141</v>
          </cell>
          <cell r="FX320">
            <v>25379.435980845519</v>
          </cell>
          <cell r="FY320">
            <v>25516.28943478968</v>
          </cell>
          <cell r="FZ320">
            <v>25650.585174602656</v>
          </cell>
          <cell r="GA320">
            <v>25782.337462993557</v>
          </cell>
          <cell r="GB320">
            <v>25911.562197772881</v>
          </cell>
          <cell r="GC320">
            <v>26038.276828778417</v>
          </cell>
          <cell r="GD320">
            <v>26162.500275284139</v>
          </cell>
          <cell r="GE320">
            <v>26284.252844104274</v>
          </cell>
          <cell r="GF320">
            <v>26403.556148589567</v>
          </cell>
          <cell r="GG320">
            <v>26520.433028697829</v>
          </cell>
          <cell r="GH320">
            <v>26634.907472305593</v>
          </cell>
          <cell r="GI320">
            <v>26747.004537913152</v>
          </cell>
          <cell r="GJ320">
            <v>26856.75027888082</v>
          </cell>
          <cell r="GK320">
            <v>26964.171669319883</v>
          </cell>
          <cell r="GL320">
            <v>27069.296531748369</v>
          </cell>
          <cell r="GM320">
            <v>27172.153466608142</v>
          </cell>
          <cell r="GN320">
            <v>27272.771783727403</v>
          </cell>
          <cell r="GO320">
            <v>27371.181435800219</v>
          </cell>
          <cell r="GP320">
            <v>27467.412953943101</v>
          </cell>
          <cell r="GQ320">
            <v>27561.497385377661</v>
          </cell>
          <cell r="GR320">
            <v>27653.466233277599</v>
          </cell>
          <cell r="GS320">
            <v>27743.351398808827</v>
          </cell>
          <cell r="GT320">
            <v>27831.185125381653</v>
          </cell>
          <cell r="GU320">
            <v>27916.999945125779</v>
          </cell>
          <cell r="GV320">
            <v>28000.82862759049</v>
          </cell>
          <cell r="GW320">
            <v>28082.70413066501</v>
          </cell>
          <cell r="GX320">
            <v>28162.65955370705</v>
          </cell>
          <cell r="GY320">
            <v>28240.728092861267</v>
          </cell>
          <cell r="GZ320">
            <v>28316.942998543662</v>
          </cell>
          <cell r="HA320">
            <v>28391.337535062481</v>
          </cell>
          <cell r="HB320">
            <v>28463.94494234171</v>
          </cell>
          <cell r="HC320">
            <v>28534.798399708892</v>
          </cell>
          <cell r="HD320">
            <v>28603.930991705311</v>
          </cell>
          <cell r="HE320">
            <v>28671.375675873274</v>
          </cell>
          <cell r="HF320">
            <v>28737.165252472372</v>
          </cell>
          <cell r="HG320">
            <v>28801.332336074214</v>
          </cell>
          <cell r="HH320">
            <v>28863.909328983013</v>
          </cell>
          <cell r="HI320">
            <v>28924.928396427658</v>
          </cell>
          <cell r="HJ320">
            <v>28984.421443469728</v>
          </cell>
          <cell r="HK320">
            <v>29042.420093570625</v>
          </cell>
          <cell r="HL320">
            <v>29098.955668760445</v>
          </cell>
          <cell r="HM320">
            <v>29154.059171350658</v>
          </cell>
          <cell r="HN320">
            <v>29207.761267132315</v>
          </cell>
          <cell r="HO320">
            <v>29260.092270001776</v>
          </cell>
          <cell r="HP320">
            <v>29311.082127955851</v>
          </cell>
          <cell r="HQ320">
            <v>29360.760410398794</v>
          </cell>
          <cell r="HR320">
            <v>29409.156296704208</v>
          </cell>
          <cell r="HS320">
            <v>29456.298565975401</v>
          </cell>
          <cell r="HT320">
            <v>29502.215587948896</v>
          </cell>
          <cell r="HU320">
            <v>29546.935314986473</v>
          </cell>
          <cell r="HV320">
            <v>29590.48527510235</v>
          </cell>
          <cell r="HW320">
            <v>29632.89256597331</v>
          </cell>
          <cell r="HX320">
            <v>29674.183849880646</v>
          </cell>
          <cell r="HY320">
            <v>29714.385349534346</v>
          </cell>
          <cell r="HZ320">
            <v>29753.522844731084</v>
          </cell>
          <cell r="IA320">
            <v>29791.621669799086</v>
          </cell>
          <cell r="IB320">
            <v>29828.706711784504</v>
          </cell>
          <cell r="IC320">
            <v>29864.802409335152</v>
          </cell>
          <cell r="ID320">
            <v>29899.932752239096</v>
          </cell>
          <cell r="IE320">
            <v>29934.121281577216</v>
          </cell>
          <cell r="IF320">
            <v>29967.391090450026</v>
          </cell>
          <cell r="IG320">
            <v>29999.764825240851</v>
          </cell>
          <cell r="IH320">
            <v>30031.264687378851</v>
          </cell>
        </row>
        <row r="321">
          <cell r="A321" t="str">
            <v>ITP_b2_PF670</v>
          </cell>
          <cell r="B321">
            <v>0</v>
          </cell>
          <cell r="C321">
            <v>598.10264222428486</v>
          </cell>
          <cell r="D321">
            <v>615.7015699262364</v>
          </cell>
          <cell r="E321">
            <v>633.81833893901489</v>
          </cell>
          <cell r="F321">
            <v>652.46818653319394</v>
          </cell>
          <cell r="G321">
            <v>671.6667983298546</v>
          </cell>
          <cell r="H321">
            <v>691.43032149311739</v>
          </cell>
          <cell r="I321">
            <v>711.77537831085897</v>
          </cell>
          <cell r="J321">
            <v>732.7190801750362</v>
          </cell>
          <cell r="K321">
            <v>754.27904197337466</v>
          </cell>
          <cell r="L321">
            <v>776.4733969045285</v>
          </cell>
          <cell r="M321">
            <v>799.32081172916844</v>
          </cell>
          <cell r="N321">
            <v>822.84050246982861</v>
          </cell>
          <cell r="O321">
            <v>847.05225057271286</v>
          </cell>
          <cell r="P321">
            <v>871.97641954505866</v>
          </cell>
          <cell r="Q321">
            <v>897.63397208204515</v>
          </cell>
          <cell r="R321">
            <v>924.04648769765674</v>
          </cell>
          <cell r="S321">
            <v>951.23618087432578</v>
          </cell>
          <cell r="T321">
            <v>979.22591974662112</v>
          </cell>
          <cell r="U321">
            <v>1008.0392453346988</v>
          </cell>
          <cell r="V321">
            <v>1037.7003913436852</v>
          </cell>
          <cell r="W321">
            <v>1068.2343045456537</v>
          </cell>
          <cell r="X321">
            <v>1099.6666657613287</v>
          </cell>
          <cell r="Y321">
            <v>1132.0239114591707</v>
          </cell>
          <cell r="Z321">
            <v>1165.3332559900039</v>
          </cell>
          <cell r="AA321">
            <v>1199.6227144758891</v>
          </cell>
          <cell r="AB321">
            <v>1234.9211263724931</v>
          </cell>
          <cell r="AC321">
            <v>1271.2581797247706</v>
          </cell>
          <cell r="AD321">
            <v>1308.6644361363601</v>
          </cell>
          <cell r="AE321">
            <v>1347.1713564736933</v>
          </cell>
          <cell r="AF321">
            <v>1386.811327326438</v>
          </cell>
          <cell r="AG321">
            <v>1427.6176882465313</v>
          </cell>
          <cell r="AH321">
            <v>1469.6247597887034</v>
          </cell>
          <cell r="AI321">
            <v>1512.867872376092</v>
          </cell>
          <cell r="AJ321">
            <v>1557.3833960152067</v>
          </cell>
          <cell r="AK321">
            <v>1603.20877088525</v>
          </cell>
          <cell r="AL321">
            <v>1650.3825388275152</v>
          </cell>
          <cell r="AM321">
            <v>1698.9443757613451</v>
          </cell>
          <cell r="AN321">
            <v>1748.9351250539205</v>
          </cell>
          <cell r="AO321">
            <v>1800.3968318719374</v>
          </cell>
          <cell r="AP321">
            <v>1853.3727785440726</v>
          </cell>
          <cell r="AQ321">
            <v>1907.9075209639714</v>
          </cell>
          <cell r="AR321">
            <v>1964.0469260643806</v>
          </cell>
          <cell r="AS321">
            <v>2021.8382103939448</v>
          </cell>
          <cell r="AT321">
            <v>2081.3299798291032</v>
          </cell>
          <cell r="AU321">
            <v>2142.5722704544987</v>
          </cell>
          <cell r="AV321">
            <v>2205.6165906462743</v>
          </cell>
          <cell r="AW321">
            <v>2270.5159643936527</v>
          </cell>
          <cell r="AX321">
            <v>2337.3249758952375</v>
          </cell>
          <cell r="AY321">
            <v>2406.0998154675412</v>
          </cell>
          <cell r="AZ321">
            <v>2476.8983268043512</v>
          </cell>
          <cell r="BA321">
            <v>2549.7800556266898</v>
          </cell>
          <cell r="BB321">
            <v>2624.8062997642714</v>
          </cell>
          <cell r="BC321">
            <v>2702.0401607105937</v>
          </cell>
          <cell r="BD321">
            <v>2781.5465966950092</v>
          </cell>
          <cell r="BE321">
            <v>2863.3924773164294</v>
          </cell>
          <cell r="BF321">
            <v>2947.6466397845948</v>
          </cell>
          <cell r="BG321">
            <v>3034.3799468162274</v>
          </cell>
          <cell r="BH321">
            <v>3123.6653462347517</v>
          </cell>
          <cell r="BI321">
            <v>3215.5779323237166</v>
          </cell>
          <cell r="BJ321">
            <v>3310.1950089855086</v>
          </cell>
          <cell r="BK321">
            <v>3407.5961547584966</v>
          </cell>
          <cell r="BL321">
            <v>3507.8632897472671</v>
          </cell>
          <cell r="BM321">
            <v>3611.0807445222654</v>
          </cell>
          <cell r="BN321">
            <v>3717.3353310467724</v>
          </cell>
          <cell r="BO321">
            <v>3826.7164156908857</v>
          </cell>
          <cell r="BP321">
            <v>4036.3247634251088</v>
          </cell>
          <cell r="BQ321">
            <v>4144.9107539214292</v>
          </cell>
          <cell r="BR321">
            <v>4431.1473431949826</v>
          </cell>
          <cell r="BS321">
            <v>4709.654954178066</v>
          </cell>
          <cell r="BT321">
            <v>4983.2659797794731</v>
          </cell>
          <cell r="BU321">
            <v>5168.1793555585982</v>
          </cell>
          <cell r="BV321">
            <v>5429.2891991392207</v>
          </cell>
          <cell r="BW321">
            <v>5739.6805044844796</v>
          </cell>
          <cell r="BX321">
            <v>5772.9038311733239</v>
          </cell>
          <cell r="BY321">
            <v>5784.1113822998259</v>
          </cell>
          <cell r="BZ321">
            <v>6108.7596598003829</v>
          </cell>
          <cell r="CA321">
            <v>6313.7106982126234</v>
          </cell>
          <cell r="CB321">
            <v>6531.8522926494334</v>
          </cell>
          <cell r="CC321">
            <v>6770.006586961119</v>
          </cell>
          <cell r="CD321">
            <v>6646.4670261474939</v>
          </cell>
          <cell r="CE321">
            <v>6607.2845380056688</v>
          </cell>
          <cell r="CF321">
            <v>6584.4687189467631</v>
          </cell>
          <cell r="CG321">
            <v>6671.7720682872832</v>
          </cell>
          <cell r="CH321">
            <v>6992.5638788014785</v>
          </cell>
          <cell r="CI321">
            <v>7174.0001774137718</v>
          </cell>
          <cell r="CJ321">
            <v>7350.7282061593642</v>
          </cell>
          <cell r="CK321">
            <v>7599.1207270677887</v>
          </cell>
          <cell r="CL321">
            <v>7875.393199038278</v>
          </cell>
          <cell r="CM321">
            <v>8028.812258654184</v>
          </cell>
          <cell r="CN321">
            <v>8120.7635707406462</v>
          </cell>
          <cell r="CO321">
            <v>8164.4821450725221</v>
          </cell>
          <cell r="CP321">
            <v>8197.9645401676516</v>
          </cell>
          <cell r="CQ321">
            <v>8266.3133173581773</v>
          </cell>
          <cell r="CR321">
            <v>8352.6449568679509</v>
          </cell>
          <cell r="CS321">
            <v>8564.8945072144161</v>
          </cell>
          <cell r="CT321">
            <v>8837.800177787929</v>
          </cell>
          <cell r="CU321">
            <v>8907.3068747199122</v>
          </cell>
          <cell r="CV321">
            <v>8919.8370911221409</v>
          </cell>
          <cell r="CW321">
            <v>9052.8168569160534</v>
          </cell>
          <cell r="CX321">
            <v>9293.2503715563089</v>
          </cell>
          <cell r="CY321">
            <v>9341.6579352776607</v>
          </cell>
          <cell r="CZ321">
            <v>9524.1515401497745</v>
          </cell>
          <cell r="DA321">
            <v>9828.8927135118302</v>
          </cell>
          <cell r="DB321">
            <v>10289.417871107549</v>
          </cell>
          <cell r="DC321">
            <v>10557.55051619265</v>
          </cell>
          <cell r="DD321">
            <v>10842.965707081052</v>
          </cell>
          <cell r="DE321">
            <v>11099.335837190632</v>
          </cell>
          <cell r="DF321">
            <v>11287.752466006199</v>
          </cell>
          <cell r="DG321">
            <v>11504.657231032068</v>
          </cell>
          <cell r="DH321">
            <v>11723.262711775986</v>
          </cell>
          <cell r="DI321">
            <v>11943.489180812441</v>
          </cell>
          <cell r="DJ321">
            <v>12165.254250447953</v>
          </cell>
          <cell r="DK321">
            <v>12388.472979766537</v>
          </cell>
          <cell r="DL321">
            <v>12613.057990384495</v>
          </cell>
          <cell r="DM321">
            <v>12838.919590643742</v>
          </cell>
          <cell r="DN321">
            <v>13065.965907924297</v>
          </cell>
          <cell r="DO321">
            <v>13294.103028709027</v>
          </cell>
          <cell r="DP321">
            <v>13523.235145987534</v>
          </cell>
          <cell r="DQ321">
            <v>13753.264713541621</v>
          </cell>
          <cell r="DR321">
            <v>13984.092606612478</v>
          </cell>
          <cell r="DS321">
            <v>14215.618288410255</v>
          </cell>
          <cell r="DT321">
            <v>14447.739981889692</v>
          </cell>
          <cell r="DU321">
            <v>14680.354846182292</v>
          </cell>
          <cell r="DV321">
            <v>14913.359157045536</v>
          </cell>
          <cell r="DW321">
            <v>15146.648490663842</v>
          </cell>
          <cell r="DX321">
            <v>15380.117910114126</v>
          </cell>
          <cell r="DY321">
            <v>15613.662153791554</v>
          </cell>
          <cell r="DZ321">
            <v>15847.175825078115</v>
          </cell>
          <cell r="EA321">
            <v>16080.553582528595</v>
          </cell>
          <cell r="EB321">
            <v>16313.690329845074</v>
          </cell>
          <cell r="EC321">
            <v>16546.481404912505</v>
          </cell>
          <cell r="ED321">
            <v>16778.822767174021</v>
          </cell>
          <cell r="EE321">
            <v>17010.61118263557</v>
          </cell>
          <cell r="EF321">
            <v>17241.744405804962</v>
          </cell>
          <cell r="EG321">
            <v>17472.121357890312</v>
          </cell>
          <cell r="EH321">
            <v>17701.642300607062</v>
          </cell>
          <cell r="EI321">
            <v>17930.209004971013</v>
          </cell>
          <cell r="EJ321">
            <v>18157.724914486687</v>
          </cell>
          <cell r="EK321">
            <v>18384.095302175781</v>
          </cell>
          <cell r="EL321">
            <v>18609.227420928943</v>
          </cell>
          <cell r="EM321">
            <v>18833.030646705192</v>
          </cell>
          <cell r="EN321">
            <v>19055.416614147114</v>
          </cell>
          <cell r="EO321">
            <v>19276.299344225154</v>
          </cell>
          <cell r="EP321">
            <v>19495.595363571654</v>
          </cell>
          <cell r="EQ321">
            <v>19713.22381521331</v>
          </cell>
          <cell r="ER321">
            <v>19929.10656045971</v>
          </cell>
          <cell r="ES321">
            <v>20143.168271754723</v>
          </cell>
          <cell r="ET321">
            <v>20355.336516346819</v>
          </cell>
          <cell r="EU321">
            <v>20565.541830682887</v>
          </cell>
          <cell r="EV321">
            <v>20773.717785478024</v>
          </cell>
          <cell r="EW321">
            <v>20979.80104146044</v>
          </cell>
          <cell r="EX321">
            <v>21183.731395835668</v>
          </cell>
          <cell r="EY321">
            <v>21385.451819557751</v>
          </cell>
          <cell r="EZ321">
            <v>21584.908485536183</v>
          </cell>
          <cell r="FA321">
            <v>21782.050787946544</v>
          </cell>
          <cell r="FB321">
            <v>21976.831352849069</v>
          </cell>
          <cell r="FC321">
            <v>22169.206040353438</v>
          </cell>
          <cell r="FD321">
            <v>22359.133938598708</v>
          </cell>
          <cell r="FE321">
            <v>22546.577349845873</v>
          </cell>
          <cell r="FF321">
            <v>22731.501769005175</v>
          </cell>
          <cell r="FG321">
            <v>22913.875854942686</v>
          </cell>
          <cell r="FH321">
            <v>23093.671394929544</v>
          </cell>
          <cell r="FI321">
            <v>23270.863262613322</v>
          </cell>
          <cell r="FJ321">
            <v>23445.429369903952</v>
          </cell>
          <cell r="FK321">
            <v>23617.350613176768</v>
          </cell>
          <cell r="FL321">
            <v>23786.610814202566</v>
          </cell>
          <cell r="FM321">
            <v>23953.196656218966</v>
          </cell>
          <cell r="FN321">
            <v>24117.097615559527</v>
          </cell>
          <cell r="FO321">
            <v>24278.305889256313</v>
          </cell>
          <cell r="FP321">
            <v>24436.816319029036</v>
          </cell>
          <cell r="FQ321">
            <v>24592.626312068722</v>
          </cell>
          <cell r="FR321">
            <v>24745.735759017007</v>
          </cell>
          <cell r="FS321">
            <v>24896.146949533366</v>
          </cell>
          <cell r="FT321">
            <v>25043.864485832248</v>
          </cell>
          <cell r="FU321">
            <v>25188.895194560115</v>
          </cell>
          <cell r="FV321">
            <v>25331.24803736934</v>
          </cell>
          <cell r="FW321">
            <v>25470.934020531779</v>
          </cell>
          <cell r="FX321">
            <v>25607.966103919363</v>
          </cell>
          <cell r="FY321">
            <v>25742.359109663506</v>
          </cell>
          <cell r="FZ321">
            <v>25874.129630788226</v>
          </cell>
          <cell r="GA321">
            <v>26003.2959400951</v>
          </cell>
          <cell r="GB321">
            <v>26129.877899560688</v>
          </cell>
          <cell r="GC321">
            <v>26253.896870489622</v>
          </cell>
          <cell r="GD321">
            <v>26375.375624649027</v>
          </cell>
          <cell r="GE321">
            <v>26494.338256592182</v>
          </cell>
          <cell r="GF321">
            <v>26610.81009736233</v>
          </cell>
          <cell r="GG321">
            <v>26724.817629750018</v>
          </cell>
          <cell r="GH321">
            <v>26836.388405261034</v>
          </cell>
          <cell r="GI321">
            <v>26945.55096293514</v>
          </cell>
          <cell r="GJ321">
            <v>27052.33475014041</v>
          </cell>
          <cell r="GK321">
            <v>27156.770045452347</v>
          </cell>
          <cell r="GL321">
            <v>27258.887883712268</v>
          </cell>
          <cell r="GM321">
            <v>27358.719983345371</v>
          </cell>
          <cell r="GN321">
            <v>27456.298676005445</v>
          </cell>
          <cell r="GO321">
            <v>27551.656838600233</v>
          </cell>
          <cell r="GP321">
            <v>27644.827827739766</v>
          </cell>
          <cell r="GQ321">
            <v>27735.845416638022</v>
          </cell>
          <cell r="GR321">
            <v>27824.743734488206</v>
          </cell>
          <cell r="GS321">
            <v>27911.557208321665</v>
          </cell>
          <cell r="GT321">
            <v>27996.320507351258</v>
          </cell>
          <cell r="GU321">
            <v>28079.068489791567</v>
          </cell>
          <cell r="GV321">
            <v>28159.83615214048</v>
          </cell>
          <cell r="GW321">
            <v>28238.658580899337</v>
          </cell>
          <cell r="GX321">
            <v>28315.570906702676</v>
          </cell>
          <cell r="GY321">
            <v>28390.608260822268</v>
          </cell>
          <cell r="GZ321">
            <v>28463.805734005291</v>
          </cell>
          <cell r="HA321">
            <v>28535.198337601414</v>
          </cell>
          <cell r="HB321">
            <v>28604.820966929816</v>
          </cell>
          <cell r="HC321">
            <v>28672.708366833103</v>
          </cell>
          <cell r="HD321">
            <v>28738.895099362431</v>
          </cell>
          <cell r="HE321">
            <v>28803.415513535074</v>
          </cell>
          <cell r="HF321">
            <v>28866.303717103838</v>
          </cell>
          <cell r="HG321">
            <v>28927.593550275717</v>
          </cell>
          <cell r="HH321">
            <v>28987.318561315806</v>
          </cell>
          <cell r="HI321">
            <v>29045.511983971599</v>
          </cell>
          <cell r="HJ321">
            <v>29102.206716651799</v>
          </cell>
          <cell r="HK321">
            <v>29157.435303293863</v>
          </cell>
          <cell r="HL321">
            <v>29211.229915853619</v>
          </cell>
          <cell r="HM321">
            <v>29263.622338351332</v>
          </cell>
          <cell r="HN321">
            <v>29314.643952408172</v>
          </cell>
          <cell r="HO321">
            <v>29364.32572420808</v>
          </cell>
          <cell r="HP321">
            <v>29412.698192820637</v>
          </cell>
          <cell r="HQ321">
            <v>29459.791459821405</v>
          </cell>
          <cell r="HR321">
            <v>29505.635180147518</v>
          </cell>
          <cell r="HS321">
            <v>29550.258554127129</v>
          </cell>
          <cell r="HT321">
            <v>29593.690320623075</v>
          </cell>
          <cell r="HU321">
            <v>29635.958751232174</v>
          </cell>
          <cell r="HV321">
            <v>29677.091645483273</v>
          </cell>
          <cell r="HW321">
            <v>29717.116326978703</v>
          </cell>
          <cell r="HX321">
            <v>29756.059640425334</v>
          </cell>
          <cell r="HY321">
            <v>29793.947949503203</v>
          </cell>
          <cell r="HZ321">
            <v>29830.807135521292</v>
          </cell>
          <cell r="IA321">
            <v>29866.662596811861</v>
          </cell>
          <cell r="IB321">
            <v>29901.539248816338</v>
          </cell>
          <cell r="IC321">
            <v>29935.461524817678</v>
          </cell>
          <cell r="ID321">
            <v>29968.453377275669</v>
          </cell>
          <cell r="IE321">
            <v>30000.538279723605</v>
          </cell>
          <cell r="IF321">
            <v>30031.739229186202</v>
          </cell>
          <cell r="IG321">
            <v>30062.078749080636</v>
          </cell>
          <cell r="IH321">
            <v>30091.578892563979</v>
          </cell>
        </row>
      </sheetData>
      <sheetData sheetId="27"/>
      <sheetData sheetId="28"/>
      <sheetData sheetId="29"/>
      <sheetData sheetId="30">
        <row r="176">
          <cell r="D176" t="str">
            <v>Length of historical data (max. % K)</v>
          </cell>
          <cell r="E176">
            <v>0.2</v>
          </cell>
          <cell r="F176">
            <v>0.30000000000000004</v>
          </cell>
          <cell r="G176">
            <v>0.4</v>
          </cell>
          <cell r="H176">
            <v>0.5</v>
          </cell>
          <cell r="I176">
            <v>0.6</v>
          </cell>
          <cell r="J176">
            <v>0.7</v>
          </cell>
          <cell r="K176">
            <v>0.79999999999999993</v>
          </cell>
          <cell r="L176">
            <v>0.89999999999999991</v>
          </cell>
          <cell r="M176">
            <v>0.99</v>
          </cell>
        </row>
        <row r="177">
          <cell r="D177" t="str">
            <v>90% Confidence Interval of Fitted dT (%)</v>
          </cell>
          <cell r="E177">
            <v>4.3944491546724391</v>
          </cell>
          <cell r="F177">
            <v>4.3944491546724391</v>
          </cell>
          <cell r="G177">
            <v>4.3944491546724391</v>
          </cell>
          <cell r="H177">
            <v>4.3944491546724391</v>
          </cell>
          <cell r="I177">
            <v>4.3944491546724391</v>
          </cell>
          <cell r="J177">
            <v>4.3944491546724391</v>
          </cell>
          <cell r="K177">
            <v>4.3944491546724391</v>
          </cell>
          <cell r="L177">
            <v>4.3944491546724391</v>
          </cell>
          <cell r="M177">
            <v>4.3944491546724391</v>
          </cell>
        </row>
        <row r="178">
          <cell r="D178" t="str">
            <v>Upper</v>
          </cell>
          <cell r="E178">
            <v>4.7120418848167533E-2</v>
          </cell>
          <cell r="F178">
            <v>4.1666666666666741E-2</v>
          </cell>
          <cell r="G178">
            <v>3.62694300518136E-2</v>
          </cell>
          <cell r="H178">
            <v>2.6694045174538106E-2</v>
          </cell>
          <cell r="I178">
            <v>2.4590163934426146E-2</v>
          </cell>
          <cell r="J178">
            <v>2.3541453428863823E-2</v>
          </cell>
          <cell r="K178">
            <v>2.0408163265306145E-2</v>
          </cell>
          <cell r="L178">
            <v>1.9367991845055998E-2</v>
          </cell>
          <cell r="M178">
            <v>1.5228426395939021E-2</v>
          </cell>
        </row>
        <row r="179">
          <cell r="D179" t="str">
            <v>Lower</v>
          </cell>
          <cell r="E179">
            <v>-4.3062200956937691E-2</v>
          </cell>
          <cell r="F179">
            <v>-3.8461538461538547E-2</v>
          </cell>
          <cell r="G179">
            <v>-3.3816425120772986E-2</v>
          </cell>
          <cell r="H179">
            <v>-2.5341130604288553E-2</v>
          </cell>
          <cell r="I179">
            <v>-2.34375E-2</v>
          </cell>
          <cell r="J179">
            <v>-2.2482893450635255E-2</v>
          </cell>
          <cell r="K179">
            <v>-1.9607843137254943E-2</v>
          </cell>
          <cell r="L179">
            <v>-1.8645731108930197E-2</v>
          </cell>
          <cell r="M179">
            <v>-1.477832512315258E-2</v>
          </cell>
        </row>
        <row r="181">
          <cell r="D181" t="str">
            <v>Length of historical data (max. % K)</v>
          </cell>
          <cell r="E181">
            <v>0.2</v>
          </cell>
          <cell r="F181">
            <v>0.30000000000000004</v>
          </cell>
          <cell r="G181">
            <v>0.4</v>
          </cell>
          <cell r="H181">
            <v>0.5</v>
          </cell>
          <cell r="I181">
            <v>0.6</v>
          </cell>
          <cell r="J181">
            <v>0.7</v>
          </cell>
          <cell r="K181">
            <v>0.79999999999999993</v>
          </cell>
          <cell r="L181">
            <v>0.89999999999999991</v>
          </cell>
          <cell r="M181">
            <v>0.99</v>
          </cell>
        </row>
        <row r="182">
          <cell r="D182" t="str">
            <v>90% Confidence Interval of Fitted K (%)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</v>
          </cell>
          <cell r="K182">
            <v>1</v>
          </cell>
          <cell r="L182">
            <v>1</v>
          </cell>
          <cell r="M182">
            <v>1</v>
          </cell>
        </row>
        <row r="183">
          <cell r="D183" t="str">
            <v>Upper</v>
          </cell>
          <cell r="E183">
            <v>0.48</v>
          </cell>
          <cell r="F183">
            <v>0.21999999999999997</v>
          </cell>
          <cell r="G183">
            <v>0.12999999999999989</v>
          </cell>
          <cell r="H183">
            <v>8.8000000000000078E-2</v>
          </cell>
          <cell r="I183">
            <v>6.6000000000000059E-2</v>
          </cell>
          <cell r="J183">
            <v>4.2999999999999927E-2</v>
          </cell>
          <cell r="K183">
            <v>3.2999999999999918E-2</v>
          </cell>
          <cell r="L183">
            <v>2.4999999999999911E-2</v>
          </cell>
          <cell r="M183">
            <v>2.4999999999999911E-2</v>
          </cell>
        </row>
        <row r="184">
          <cell r="D184" t="str">
            <v>Lower</v>
          </cell>
          <cell r="E184">
            <v>-0.48</v>
          </cell>
          <cell r="F184">
            <v>-0.21999999999999997</v>
          </cell>
          <cell r="G184">
            <v>-0.13</v>
          </cell>
          <cell r="H184">
            <v>-8.7999999999999967E-2</v>
          </cell>
          <cell r="I184">
            <v>-6.6000000000000059E-2</v>
          </cell>
          <cell r="J184">
            <v>-4.3000000000000038E-2</v>
          </cell>
          <cell r="K184">
            <v>-3.3000000000000029E-2</v>
          </cell>
          <cell r="L184">
            <v>-2.5000000000000022E-2</v>
          </cell>
          <cell r="M184">
            <v>-2.5000000000000022E-2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s - logistic"/>
      <sheetName val="Historical - All Data &amp; Graphs"/>
      <sheetName val="Historical - Summary Table"/>
      <sheetName val="Historical - Global"/>
      <sheetName val="Historical - All Regions"/>
      <sheetName val="Historical - Core"/>
      <sheetName val="Historical - Rim1"/>
      <sheetName val="Historical - Rim2"/>
      <sheetName val="Historical - Periphery"/>
      <sheetName val="Scenarios - Protocol"/>
      <sheetName val="Scenarios - Template - COPY ME!"/>
      <sheetName val="Scenarios - EMF22Nuke - Global"/>
      <sheetName val="Scenarios - ITP - Global"/>
      <sheetName val="Scenarios - GEAhigh - Global"/>
      <sheetName val="Scenarios - GEAhigh - Asia"/>
      <sheetName val="Scenarios - Remind3 - Global"/>
      <sheetName val="Scenarios - Remind3 - OECD+FSU"/>
      <sheetName val="Scenarios - Remind2(old) Global"/>
      <sheetName val="Scenarios-Remind2(old)OECD+FSU"/>
      <sheetName val="Scenarios - GGI - Global"/>
      <sheetName val="Scenarios - GGI - OECD"/>
      <sheetName val="Scenarios - GGI - Asia"/>
      <sheetName val="Scenarios GGI(old) - Global"/>
      <sheetName val="Scenarios GGI(old) - OECD"/>
      <sheetName val="Scenarios - GGI(old) - Summary"/>
      <sheetName val="Concurrent-Sequential"/>
      <sheetName val="1o Energy Historical"/>
      <sheetName val="1o Energy LookUps"/>
      <sheetName val="Tests - seq. logistics"/>
      <sheetName val="Tests - seq.logistics (nuclear)"/>
      <sheetName val="Tests - metrics"/>
      <sheetName val="OCR Conversion"/>
      <sheetName val="Biblio"/>
      <sheetName val="Data"/>
      <sheetName val="Data - Notes"/>
    </sheetNames>
    <sheetDataSet>
      <sheetData sheetId="0">
        <row r="176">
          <cell r="D176" t="str">
            <v>Length of historical data (max. % K)</v>
          </cell>
          <cell r="E176">
            <v>0.2</v>
          </cell>
          <cell r="F176">
            <v>0.30000000000000004</v>
          </cell>
          <cell r="G176">
            <v>0.4</v>
          </cell>
          <cell r="H176">
            <v>0.5</v>
          </cell>
          <cell r="I176">
            <v>0.6</v>
          </cell>
          <cell r="J176">
            <v>0.7</v>
          </cell>
          <cell r="K176">
            <v>0.79999999999999993</v>
          </cell>
          <cell r="L176">
            <v>0.89999999999999991</v>
          </cell>
          <cell r="M176">
            <v>0.99</v>
          </cell>
        </row>
        <row r="177">
          <cell r="D177" t="str">
            <v>90% Confidence Interval of Fitted dT (%)</v>
          </cell>
          <cell r="E177">
            <v>4.3944491546724391</v>
          </cell>
          <cell r="F177">
            <v>4.3944491546724391</v>
          </cell>
          <cell r="G177">
            <v>4.3944491546724391</v>
          </cell>
          <cell r="H177">
            <v>4.3944491546724391</v>
          </cell>
          <cell r="I177">
            <v>4.3944491546724391</v>
          </cell>
          <cell r="J177">
            <v>4.3944491546724391</v>
          </cell>
          <cell r="K177">
            <v>4.3944491546724391</v>
          </cell>
          <cell r="L177">
            <v>4.3944491546724391</v>
          </cell>
          <cell r="M177">
            <v>4.3944491546724391</v>
          </cell>
        </row>
        <row r="178">
          <cell r="D178" t="str">
            <v>Upper</v>
          </cell>
          <cell r="E178">
            <v>4.7120418848167533E-2</v>
          </cell>
          <cell r="F178">
            <v>4.1666666666666741E-2</v>
          </cell>
          <cell r="G178">
            <v>3.62694300518136E-2</v>
          </cell>
          <cell r="H178">
            <v>2.6694045174538106E-2</v>
          </cell>
          <cell r="I178">
            <v>2.4590163934426146E-2</v>
          </cell>
          <cell r="J178">
            <v>2.3541453428863823E-2</v>
          </cell>
          <cell r="K178">
            <v>2.0408163265306145E-2</v>
          </cell>
          <cell r="L178">
            <v>1.9367991845055998E-2</v>
          </cell>
          <cell r="M178">
            <v>1.5228426395939021E-2</v>
          </cell>
        </row>
        <row r="179">
          <cell r="D179" t="str">
            <v>Lower</v>
          </cell>
          <cell r="E179">
            <v>-4.3062200956937691E-2</v>
          </cell>
          <cell r="F179">
            <v>-3.8461538461538547E-2</v>
          </cell>
          <cell r="G179">
            <v>-3.3816425120772986E-2</v>
          </cell>
          <cell r="H179">
            <v>-2.5341130604288553E-2</v>
          </cell>
          <cell r="I179">
            <v>-2.34375E-2</v>
          </cell>
          <cell r="J179">
            <v>-2.2482893450635255E-2</v>
          </cell>
          <cell r="K179">
            <v>-1.9607843137254943E-2</v>
          </cell>
          <cell r="L179">
            <v>-1.8645731108930197E-2</v>
          </cell>
          <cell r="M179">
            <v>-1.477832512315258E-2</v>
          </cell>
        </row>
        <row r="181">
          <cell r="D181" t="str">
            <v>Length of historical data (max. % K)</v>
          </cell>
          <cell r="E181">
            <v>0.2</v>
          </cell>
          <cell r="F181">
            <v>0.30000000000000004</v>
          </cell>
          <cell r="G181">
            <v>0.4</v>
          </cell>
          <cell r="H181">
            <v>0.5</v>
          </cell>
          <cell r="I181">
            <v>0.6</v>
          </cell>
          <cell r="J181">
            <v>0.7</v>
          </cell>
          <cell r="K181">
            <v>0.79999999999999993</v>
          </cell>
          <cell r="L181">
            <v>0.89999999999999991</v>
          </cell>
          <cell r="M181">
            <v>0.99</v>
          </cell>
        </row>
        <row r="182">
          <cell r="D182" t="str">
            <v>90% Confidence Interval of Fitted K (%)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</v>
          </cell>
          <cell r="K182">
            <v>1</v>
          </cell>
          <cell r="L182">
            <v>1</v>
          </cell>
          <cell r="M182">
            <v>1</v>
          </cell>
        </row>
        <row r="183">
          <cell r="D183" t="str">
            <v>Upper</v>
          </cell>
          <cell r="E183">
            <v>0.48</v>
          </cell>
          <cell r="F183">
            <v>0.21999999999999997</v>
          </cell>
          <cell r="G183">
            <v>0.12999999999999989</v>
          </cell>
          <cell r="H183">
            <v>8.8000000000000078E-2</v>
          </cell>
          <cell r="I183">
            <v>6.6000000000000059E-2</v>
          </cell>
          <cell r="J183">
            <v>4.2999999999999927E-2</v>
          </cell>
          <cell r="K183">
            <v>3.2999999999999918E-2</v>
          </cell>
          <cell r="L183">
            <v>2.4999999999999911E-2</v>
          </cell>
          <cell r="M183">
            <v>2.4999999999999911E-2</v>
          </cell>
        </row>
        <row r="184">
          <cell r="D184" t="str">
            <v>Lower</v>
          </cell>
          <cell r="E184">
            <v>-0.48</v>
          </cell>
          <cell r="F184">
            <v>-0.21999999999999997</v>
          </cell>
          <cell r="G184">
            <v>-0.13</v>
          </cell>
          <cell r="H184">
            <v>-8.7999999999999967E-2</v>
          </cell>
          <cell r="I184">
            <v>-6.6000000000000059E-2</v>
          </cell>
          <cell r="J184">
            <v>-4.3000000000000038E-2</v>
          </cell>
          <cell r="K184">
            <v>-3.3000000000000029E-2</v>
          </cell>
          <cell r="L184">
            <v>-2.5000000000000022E-2</v>
          </cell>
          <cell r="M184">
            <v>-2.5000000000000022E-2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C16"/>
  <sheetViews>
    <sheetView workbookViewId="0">
      <selection activeCell="C5" sqref="C5"/>
    </sheetView>
  </sheetViews>
  <sheetFormatPr defaultColWidth="10.85546875" defaultRowHeight="15.75" x14ac:dyDescent="0.25"/>
  <cols>
    <col min="1" max="16384" width="10.85546875" style="297"/>
  </cols>
  <sheetData>
    <row r="2" spans="2:3" x14ac:dyDescent="0.25">
      <c r="B2" s="309" t="s">
        <v>357</v>
      </c>
    </row>
    <row r="4" spans="2:3" x14ac:dyDescent="0.25">
      <c r="B4" s="308" t="s">
        <v>355</v>
      </c>
    </row>
    <row r="5" spans="2:3" x14ac:dyDescent="0.25">
      <c r="C5" s="310" t="s">
        <v>358</v>
      </c>
    </row>
    <row r="6" spans="2:3" x14ac:dyDescent="0.25">
      <c r="C6" s="308" t="s">
        <v>356</v>
      </c>
    </row>
    <row r="7" spans="2:3" x14ac:dyDescent="0.25">
      <c r="B7" s="303"/>
    </row>
    <row r="8" spans="2:3" x14ac:dyDescent="0.25">
      <c r="B8" s="297" t="s">
        <v>330</v>
      </c>
    </row>
    <row r="10" spans="2:3" x14ac:dyDescent="0.25">
      <c r="B10" s="303" t="s">
        <v>335</v>
      </c>
    </row>
    <row r="11" spans="2:3" x14ac:dyDescent="0.25">
      <c r="C11" s="297" t="s">
        <v>170</v>
      </c>
    </row>
    <row r="12" spans="2:3" x14ac:dyDescent="0.25">
      <c r="C12" s="297" t="s">
        <v>162</v>
      </c>
    </row>
    <row r="14" spans="2:3" x14ac:dyDescent="0.25">
      <c r="B14" s="303" t="s">
        <v>336</v>
      </c>
    </row>
    <row r="15" spans="2:3" x14ac:dyDescent="0.25">
      <c r="B15" s="298"/>
      <c r="C15" s="297" t="s">
        <v>172</v>
      </c>
    </row>
    <row r="16" spans="2:3" x14ac:dyDescent="0.25">
      <c r="B16" s="298"/>
      <c r="C16" s="297" t="s">
        <v>162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H31"/>
  <sheetViews>
    <sheetView zoomScale="125" zoomScaleNormal="125" zoomScalePageLayoutView="125" workbookViewId="0">
      <selection activeCell="C20" sqref="C20"/>
    </sheetView>
  </sheetViews>
  <sheetFormatPr defaultColWidth="11.42578125" defaultRowHeight="15" x14ac:dyDescent="0.25"/>
  <cols>
    <col min="1" max="1" width="30.42578125" bestFit="1" customWidth="1"/>
    <col min="2" max="2" width="15" bestFit="1" customWidth="1"/>
    <col min="3" max="3" width="33.140625" bestFit="1" customWidth="1"/>
    <col min="5" max="5" width="35" bestFit="1" customWidth="1"/>
    <col min="6" max="6" width="19.28515625" bestFit="1" customWidth="1"/>
  </cols>
  <sheetData>
    <row r="1" spans="1:8" s="1" customFormat="1" ht="15.75" thickBot="1" x14ac:dyDescent="0.3">
      <c r="A1" s="180" t="s">
        <v>176</v>
      </c>
      <c r="B1" s="180" t="s">
        <v>177</v>
      </c>
      <c r="C1" s="180" t="s">
        <v>173</v>
      </c>
      <c r="D1" s="180" t="s">
        <v>156</v>
      </c>
      <c r="E1" s="180" t="s">
        <v>178</v>
      </c>
      <c r="F1" s="180" t="s">
        <v>194</v>
      </c>
    </row>
    <row r="2" spans="1:8" x14ac:dyDescent="0.25">
      <c r="A2" t="s">
        <v>339</v>
      </c>
      <c r="B2" t="s">
        <v>179</v>
      </c>
      <c r="C2" t="s">
        <v>155</v>
      </c>
      <c r="D2" t="s">
        <v>157</v>
      </c>
      <c r="E2" t="s">
        <v>159</v>
      </c>
      <c r="F2" s="63" t="s">
        <v>196</v>
      </c>
    </row>
    <row r="3" spans="1:8" x14ac:dyDescent="0.25">
      <c r="A3" t="s">
        <v>180</v>
      </c>
      <c r="B3" t="s">
        <v>181</v>
      </c>
      <c r="C3" t="s">
        <v>67</v>
      </c>
      <c r="D3" t="s">
        <v>157</v>
      </c>
      <c r="E3" t="s">
        <v>159</v>
      </c>
      <c r="F3" t="s">
        <v>114</v>
      </c>
    </row>
    <row r="4" spans="1:8" x14ac:dyDescent="0.25">
      <c r="A4" t="s">
        <v>180</v>
      </c>
      <c r="B4" t="s">
        <v>181</v>
      </c>
      <c r="C4" t="s">
        <v>18</v>
      </c>
      <c r="D4" t="s">
        <v>157</v>
      </c>
      <c r="E4" t="s">
        <v>159</v>
      </c>
      <c r="F4" t="s">
        <v>114</v>
      </c>
    </row>
    <row r="5" spans="1:8" x14ac:dyDescent="0.25">
      <c r="A5" t="s">
        <v>180</v>
      </c>
      <c r="B5" t="s">
        <v>181</v>
      </c>
      <c r="C5" t="s">
        <v>1</v>
      </c>
      <c r="D5" t="s">
        <v>157</v>
      </c>
      <c r="F5" t="s">
        <v>114</v>
      </c>
    </row>
    <row r="6" spans="1:8" x14ac:dyDescent="0.25">
      <c r="A6" t="s">
        <v>180</v>
      </c>
      <c r="B6" t="s">
        <v>181</v>
      </c>
      <c r="C6" t="s">
        <v>19</v>
      </c>
      <c r="D6" t="s">
        <v>157</v>
      </c>
      <c r="E6" t="s">
        <v>159</v>
      </c>
      <c r="F6" t="s">
        <v>114</v>
      </c>
    </row>
    <row r="7" spans="1:8" x14ac:dyDescent="0.25">
      <c r="A7" t="s">
        <v>180</v>
      </c>
      <c r="B7" t="s">
        <v>181</v>
      </c>
      <c r="C7" t="s">
        <v>20</v>
      </c>
      <c r="D7" t="s">
        <v>157</v>
      </c>
      <c r="E7" t="s">
        <v>159</v>
      </c>
      <c r="F7" s="63" t="s">
        <v>199</v>
      </c>
    </row>
    <row r="8" spans="1:8" x14ac:dyDescent="0.25">
      <c r="A8" t="s">
        <v>183</v>
      </c>
      <c r="B8" t="s">
        <v>182</v>
      </c>
      <c r="C8" t="s">
        <v>21</v>
      </c>
      <c r="D8" t="s">
        <v>157</v>
      </c>
      <c r="E8" t="s">
        <v>159</v>
      </c>
      <c r="F8" s="63" t="s">
        <v>200</v>
      </c>
    </row>
    <row r="9" spans="1:8" x14ac:dyDescent="0.25">
      <c r="A9" t="s">
        <v>183</v>
      </c>
      <c r="B9" t="s">
        <v>184</v>
      </c>
      <c r="C9" t="s">
        <v>22</v>
      </c>
      <c r="D9" t="s">
        <v>157</v>
      </c>
      <c r="E9" t="s">
        <v>159</v>
      </c>
      <c r="F9" s="63" t="s">
        <v>198</v>
      </c>
    </row>
    <row r="10" spans="1:8" x14ac:dyDescent="0.25">
      <c r="A10" t="s">
        <v>340</v>
      </c>
      <c r="B10" t="s">
        <v>186</v>
      </c>
      <c r="C10" t="s">
        <v>23</v>
      </c>
      <c r="D10" t="s">
        <v>157</v>
      </c>
      <c r="E10" t="s">
        <v>159</v>
      </c>
      <c r="F10" t="s">
        <v>197</v>
      </c>
    </row>
    <row r="11" spans="1:8" x14ac:dyDescent="0.25">
      <c r="A11" t="s">
        <v>185</v>
      </c>
      <c r="B11" t="s">
        <v>185</v>
      </c>
      <c r="C11" t="s">
        <v>117</v>
      </c>
      <c r="D11" t="s">
        <v>158</v>
      </c>
      <c r="E11" t="s">
        <v>160</v>
      </c>
      <c r="F11" t="s">
        <v>202</v>
      </c>
    </row>
    <row r="12" spans="1:8" x14ac:dyDescent="0.25">
      <c r="A12" t="s">
        <v>187</v>
      </c>
      <c r="B12" t="s">
        <v>187</v>
      </c>
      <c r="C12" t="s">
        <v>24</v>
      </c>
      <c r="D12" t="s">
        <v>158</v>
      </c>
      <c r="E12" t="s">
        <v>160</v>
      </c>
      <c r="F12" s="183" t="s">
        <v>337</v>
      </c>
      <c r="G12" s="63"/>
      <c r="H12" s="63"/>
    </row>
    <row r="13" spans="1:8" x14ac:dyDescent="0.25">
      <c r="A13" t="s">
        <v>188</v>
      </c>
      <c r="B13" t="s">
        <v>188</v>
      </c>
      <c r="C13" t="s">
        <v>175</v>
      </c>
      <c r="D13" t="s">
        <v>158</v>
      </c>
      <c r="E13" t="s">
        <v>160</v>
      </c>
      <c r="F13" s="63" t="s">
        <v>201</v>
      </c>
      <c r="G13" s="63"/>
      <c r="H13" s="63"/>
    </row>
    <row r="14" spans="1:8" x14ac:dyDescent="0.25">
      <c r="A14" t="s">
        <v>189</v>
      </c>
      <c r="B14" t="s">
        <v>189</v>
      </c>
      <c r="C14" t="s">
        <v>174</v>
      </c>
      <c r="D14" t="s">
        <v>158</v>
      </c>
      <c r="E14" t="s">
        <v>160</v>
      </c>
      <c r="F14" s="63" t="s">
        <v>338</v>
      </c>
      <c r="G14" s="63"/>
      <c r="H14" s="63"/>
    </row>
    <row r="15" spans="1:8" x14ac:dyDescent="0.25">
      <c r="A15" t="s">
        <v>190</v>
      </c>
      <c r="B15" t="s">
        <v>190</v>
      </c>
      <c r="C15" t="s">
        <v>25</v>
      </c>
      <c r="D15" t="s">
        <v>158</v>
      </c>
      <c r="E15" t="s">
        <v>160</v>
      </c>
      <c r="F15" s="63" t="s">
        <v>195</v>
      </c>
      <c r="G15" s="63"/>
      <c r="H15" s="63"/>
    </row>
    <row r="16" spans="1:8" x14ac:dyDescent="0.25">
      <c r="A16" t="s">
        <v>183</v>
      </c>
      <c r="B16" t="s">
        <v>191</v>
      </c>
      <c r="C16" t="s">
        <v>27</v>
      </c>
      <c r="D16" t="s">
        <v>158</v>
      </c>
      <c r="E16" t="s">
        <v>160</v>
      </c>
      <c r="F16" s="63" t="s">
        <v>333</v>
      </c>
      <c r="G16" s="63"/>
      <c r="H16" s="63"/>
    </row>
    <row r="17" spans="1:8" x14ac:dyDescent="0.25">
      <c r="A17" t="s">
        <v>192</v>
      </c>
      <c r="B17" t="s">
        <v>192</v>
      </c>
      <c r="C17" t="s">
        <v>28</v>
      </c>
      <c r="D17" t="s">
        <v>158</v>
      </c>
      <c r="E17" t="s">
        <v>160</v>
      </c>
      <c r="F17" s="63" t="s">
        <v>331</v>
      </c>
      <c r="G17" s="63"/>
      <c r="H17" s="63"/>
    </row>
    <row r="18" spans="1:8" x14ac:dyDescent="0.25">
      <c r="A18" t="s">
        <v>193</v>
      </c>
      <c r="B18" t="s">
        <v>193</v>
      </c>
      <c r="C18" t="s">
        <v>29</v>
      </c>
      <c r="D18" t="s">
        <v>158</v>
      </c>
      <c r="E18" t="s">
        <v>160</v>
      </c>
      <c r="F18" s="63" t="s">
        <v>332</v>
      </c>
      <c r="G18" s="63"/>
      <c r="H18" s="63"/>
    </row>
    <row r="19" spans="1:8" x14ac:dyDescent="0.25">
      <c r="A19" t="s">
        <v>207</v>
      </c>
      <c r="B19" t="s">
        <v>207</v>
      </c>
      <c r="C19" t="s">
        <v>208</v>
      </c>
      <c r="D19" t="s">
        <v>209</v>
      </c>
      <c r="F19" s="63" t="s">
        <v>237</v>
      </c>
      <c r="G19" s="63"/>
      <c r="H19" s="63"/>
    </row>
    <row r="20" spans="1:8" x14ac:dyDescent="0.25">
      <c r="A20" t="s">
        <v>235</v>
      </c>
      <c r="B20" t="s">
        <v>235</v>
      </c>
      <c r="C20" t="s">
        <v>231</v>
      </c>
      <c r="D20" t="s">
        <v>209</v>
      </c>
      <c r="F20" s="63" t="s">
        <v>236</v>
      </c>
      <c r="G20" s="63"/>
      <c r="H20" s="63"/>
    </row>
    <row r="22" spans="1:8" s="161" customFormat="1" x14ac:dyDescent="0.25">
      <c r="C22" s="181"/>
    </row>
    <row r="24" spans="1:8" x14ac:dyDescent="0.25">
      <c r="D24" s="66" t="s">
        <v>164</v>
      </c>
      <c r="E24" t="s">
        <v>165</v>
      </c>
    </row>
    <row r="25" spans="1:8" x14ac:dyDescent="0.25">
      <c r="D25" s="66" t="s">
        <v>166</v>
      </c>
      <c r="E25" t="s">
        <v>167</v>
      </c>
    </row>
    <row r="26" spans="1:8" x14ac:dyDescent="0.25">
      <c r="D26" s="66" t="s">
        <v>210</v>
      </c>
      <c r="E26" t="s">
        <v>211</v>
      </c>
    </row>
    <row r="28" spans="1:8" x14ac:dyDescent="0.25">
      <c r="D28" s="66" t="s">
        <v>161</v>
      </c>
      <c r="E28" t="s">
        <v>168</v>
      </c>
    </row>
    <row r="29" spans="1:8" x14ac:dyDescent="0.25">
      <c r="D29" s="66" t="s">
        <v>169</v>
      </c>
      <c r="E29" t="s">
        <v>170</v>
      </c>
    </row>
    <row r="30" spans="1:8" x14ac:dyDescent="0.25">
      <c r="D30" s="66" t="s">
        <v>171</v>
      </c>
      <c r="E30" t="s">
        <v>172</v>
      </c>
    </row>
    <row r="31" spans="1:8" x14ac:dyDescent="0.25">
      <c r="D31" s="66" t="s">
        <v>163</v>
      </c>
      <c r="E31" t="s">
        <v>162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AI497"/>
  <sheetViews>
    <sheetView tabSelected="1" workbookViewId="0">
      <pane xSplit="12" ySplit="3" topLeftCell="M5" activePane="bottomRight" state="frozen"/>
      <selection pane="topRight" activeCell="K1" sqref="K1"/>
      <selection pane="bottomLeft" activeCell="A4" sqref="A4"/>
      <selection pane="bottomRight" activeCell="G7" sqref="G7"/>
    </sheetView>
  </sheetViews>
  <sheetFormatPr defaultColWidth="10.140625" defaultRowHeight="15" x14ac:dyDescent="0.25"/>
  <cols>
    <col min="1" max="1" width="3" style="217" customWidth="1"/>
    <col min="2" max="2" width="14.28515625" style="3" customWidth="1"/>
    <col min="3" max="3" width="5.7109375" style="3" customWidth="1"/>
    <col min="4" max="4" width="17.140625" style="3" customWidth="1"/>
    <col min="5" max="5" width="7.42578125" style="3" customWidth="1"/>
    <col min="6" max="6" width="30" style="88" customWidth="1"/>
    <col min="7" max="7" width="7" style="88" customWidth="1"/>
    <col min="8" max="8" width="7.7109375" style="88" customWidth="1"/>
    <col min="9" max="10" width="5.140625" style="88" bestFit="1" customWidth="1"/>
    <col min="11" max="11" width="7.85546875" style="168" bestFit="1" customWidth="1"/>
    <col min="12" max="12" width="15.7109375" style="3" bestFit="1" customWidth="1"/>
    <col min="13" max="127" width="10.85546875" style="3" customWidth="1"/>
    <col min="128" max="221" width="10.85546875" style="5" customWidth="1"/>
    <col min="222" max="16384" width="10.140625" style="5"/>
  </cols>
  <sheetData>
    <row r="1" spans="1:144" x14ac:dyDescent="0.25">
      <c r="B1" s="35" t="s">
        <v>37</v>
      </c>
      <c r="C1" s="31"/>
      <c r="D1" s="31"/>
      <c r="E1" s="31"/>
      <c r="F1" s="87"/>
      <c r="G1" s="87"/>
      <c r="H1" s="87"/>
      <c r="I1" s="87"/>
      <c r="J1" s="87"/>
      <c r="K1" s="167"/>
      <c r="L1" s="31"/>
      <c r="M1" s="5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</row>
    <row r="2" spans="1:144" x14ac:dyDescent="0.25">
      <c r="M2" s="4"/>
    </row>
    <row r="3" spans="1:144" s="166" customFormat="1" ht="45.75" thickBot="1" x14ac:dyDescent="0.3">
      <c r="A3" s="218"/>
      <c r="B3" s="162" t="s">
        <v>39</v>
      </c>
      <c r="C3" s="162" t="s">
        <v>40</v>
      </c>
      <c r="D3" s="162" t="s">
        <v>42</v>
      </c>
      <c r="E3" s="162" t="s">
        <v>43</v>
      </c>
      <c r="F3" s="163" t="s">
        <v>51</v>
      </c>
      <c r="G3" s="163" t="s">
        <v>52</v>
      </c>
      <c r="H3" s="163" t="s">
        <v>54</v>
      </c>
      <c r="I3" s="163" t="s">
        <v>57</v>
      </c>
      <c r="J3" s="163" t="s">
        <v>58</v>
      </c>
      <c r="K3" s="169" t="s">
        <v>104</v>
      </c>
      <c r="L3" s="164" t="s">
        <v>56</v>
      </c>
      <c r="M3" s="164" t="s">
        <v>153</v>
      </c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</row>
    <row r="5" spans="1:144" s="57" customFormat="1" x14ac:dyDescent="0.25">
      <c r="A5" s="219"/>
      <c r="B5" s="59" t="s">
        <v>155</v>
      </c>
      <c r="C5" s="56"/>
      <c r="D5" s="56"/>
      <c r="E5" s="56"/>
      <c r="F5" s="89"/>
      <c r="G5" s="89"/>
      <c r="H5" s="89"/>
      <c r="I5" s="89"/>
      <c r="J5" s="89"/>
      <c r="K5" s="170"/>
      <c r="L5" s="56"/>
      <c r="M5" s="59">
        <v>1940</v>
      </c>
      <c r="N5" s="59">
        <v>1941</v>
      </c>
      <c r="O5" s="59">
        <v>1942</v>
      </c>
      <c r="P5" s="59">
        <v>1943</v>
      </c>
      <c r="Q5" s="59">
        <v>1944</v>
      </c>
      <c r="R5" s="59">
        <v>1945</v>
      </c>
      <c r="S5" s="59">
        <v>1946</v>
      </c>
      <c r="T5" s="59">
        <v>1947</v>
      </c>
      <c r="U5" s="59">
        <v>1948</v>
      </c>
      <c r="V5" s="59">
        <v>1949</v>
      </c>
      <c r="W5" s="59">
        <v>1950</v>
      </c>
      <c r="X5" s="59">
        <v>1951</v>
      </c>
      <c r="Y5" s="59">
        <v>1952</v>
      </c>
      <c r="Z5" s="59">
        <v>1953</v>
      </c>
      <c r="AA5" s="59">
        <v>1954</v>
      </c>
      <c r="AB5" s="59">
        <v>1955</v>
      </c>
      <c r="AC5" s="59">
        <v>1956</v>
      </c>
      <c r="AD5" s="59">
        <v>1957</v>
      </c>
      <c r="AE5" s="59">
        <v>1958</v>
      </c>
      <c r="AF5" s="59">
        <v>1959</v>
      </c>
      <c r="AG5" s="59">
        <v>1960</v>
      </c>
      <c r="AH5" s="59">
        <v>1961</v>
      </c>
      <c r="AI5" s="59">
        <v>1962</v>
      </c>
      <c r="AJ5" s="59">
        <v>1963</v>
      </c>
      <c r="AK5" s="59">
        <v>1964</v>
      </c>
      <c r="AL5" s="59">
        <v>1965</v>
      </c>
      <c r="AM5" s="59">
        <v>1966</v>
      </c>
      <c r="AN5" s="59">
        <v>1967</v>
      </c>
      <c r="AO5" s="59">
        <v>1968</v>
      </c>
      <c r="AP5" s="59">
        <v>1969</v>
      </c>
      <c r="AQ5" s="59">
        <v>1970</v>
      </c>
      <c r="AR5" s="59">
        <v>1971</v>
      </c>
      <c r="AS5" s="59">
        <v>1972</v>
      </c>
      <c r="AT5" s="59">
        <v>1973</v>
      </c>
      <c r="AU5" s="59">
        <v>1974</v>
      </c>
      <c r="AV5" s="59">
        <v>1975</v>
      </c>
      <c r="AW5" s="59">
        <v>1976</v>
      </c>
      <c r="AX5" s="59">
        <v>1977</v>
      </c>
      <c r="AY5" s="59">
        <v>1978</v>
      </c>
      <c r="AZ5" s="59">
        <v>1979</v>
      </c>
      <c r="BA5" s="59">
        <v>1980</v>
      </c>
      <c r="BB5" s="59">
        <v>1981</v>
      </c>
      <c r="BC5" s="59">
        <v>1982</v>
      </c>
      <c r="BD5" s="59">
        <v>1983</v>
      </c>
      <c r="BE5" s="59">
        <v>1984</v>
      </c>
      <c r="BF5" s="59">
        <v>1985</v>
      </c>
      <c r="BG5" s="59">
        <v>1986</v>
      </c>
      <c r="BH5" s="59">
        <v>1987</v>
      </c>
      <c r="BI5" s="59">
        <v>1988</v>
      </c>
      <c r="BJ5" s="59">
        <v>1989</v>
      </c>
      <c r="BK5" s="59">
        <v>1990</v>
      </c>
      <c r="BL5" s="59">
        <v>1991</v>
      </c>
      <c r="BM5" s="59">
        <v>1992</v>
      </c>
      <c r="BN5" s="59">
        <v>1993</v>
      </c>
      <c r="BO5" s="59">
        <v>1994</v>
      </c>
      <c r="BP5" s="59">
        <v>1995</v>
      </c>
      <c r="BQ5" s="59">
        <v>1996</v>
      </c>
      <c r="BR5" s="59">
        <v>1997</v>
      </c>
      <c r="BS5" s="59">
        <v>1998</v>
      </c>
      <c r="BT5" s="59">
        <v>1999</v>
      </c>
      <c r="BU5" s="59">
        <v>2000</v>
      </c>
      <c r="BV5" s="59">
        <v>2001</v>
      </c>
      <c r="BW5" s="59">
        <v>2002</v>
      </c>
      <c r="BX5" s="59">
        <v>2003</v>
      </c>
      <c r="BY5" s="59">
        <v>2004</v>
      </c>
      <c r="BZ5" s="59">
        <v>2005</v>
      </c>
      <c r="CA5" s="59">
        <v>2006</v>
      </c>
      <c r="CB5" s="59">
        <v>2007</v>
      </c>
      <c r="CC5" s="59"/>
      <c r="CD5" s="59"/>
      <c r="CE5" s="59"/>
      <c r="DT5" s="56"/>
      <c r="DU5" s="56"/>
      <c r="DV5" s="56"/>
      <c r="DW5" s="56"/>
    </row>
    <row r="7" spans="1:144" x14ac:dyDescent="0.25">
      <c r="A7" s="217" t="str">
        <f>L7</f>
        <v>ref_cumcap_core</v>
      </c>
      <c r="B7" s="41" t="s">
        <v>154</v>
      </c>
      <c r="C7" s="42" t="s">
        <v>41</v>
      </c>
      <c r="D7" s="41" t="s">
        <v>47</v>
      </c>
      <c r="E7" s="6" t="s">
        <v>44</v>
      </c>
      <c r="F7" s="184" t="s">
        <v>203</v>
      </c>
      <c r="G7" s="88" t="s">
        <v>53</v>
      </c>
      <c r="H7" s="88" t="s">
        <v>55</v>
      </c>
      <c r="I7" s="88">
        <v>1940</v>
      </c>
      <c r="J7" s="88">
        <v>2007</v>
      </c>
      <c r="K7" s="168" t="s">
        <v>75</v>
      </c>
      <c r="L7" s="8" t="str">
        <f>C7&amp;"_"&amp;H7&amp;"_"&amp;E7</f>
        <v>ref_cumcap_core</v>
      </c>
      <c r="M7" s="37">
        <v>359316.59207602695</v>
      </c>
      <c r="N7" s="37">
        <v>386017.75043581193</v>
      </c>
      <c r="O7" s="37">
        <v>413402.35969924415</v>
      </c>
      <c r="P7" s="37">
        <v>441571.5877068658</v>
      </c>
      <c r="Q7" s="37">
        <v>470641.3307974434</v>
      </c>
      <c r="R7" s="37">
        <v>500744.35830506694</v>
      </c>
      <c r="S7" s="37">
        <v>532032.7692984452</v>
      </c>
      <c r="T7" s="37">
        <v>564680.8070255334</v>
      </c>
      <c r="U7" s="37">
        <v>598888.08314683847</v>
      </c>
      <c r="V7" s="37">
        <v>634883.27142150188</v>
      </c>
      <c r="W7" s="37">
        <v>672928.33920099318</v>
      </c>
      <c r="X7" s="37">
        <v>713323.39503540925</v>
      </c>
      <c r="Y7" s="37">
        <v>756412.24209949665</v>
      </c>
      <c r="Z7" s="37">
        <v>802588.74020637455</v>
      </c>
      <c r="AA7" s="37">
        <v>852304.09414224001</v>
      </c>
      <c r="AB7" s="37">
        <v>906075.20319420996</v>
      </c>
      <c r="AC7" s="37">
        <v>964494.22638377687</v>
      </c>
      <c r="AD7" s="37">
        <v>1028239.5404148441</v>
      </c>
      <c r="AE7" s="37">
        <v>1098088.293116804</v>
      </c>
      <c r="AF7" s="37">
        <v>1174930.7846914176</v>
      </c>
      <c r="AG7" s="37">
        <v>1259786.9428924294</v>
      </c>
      <c r="AH7" s="37">
        <v>1353825.1970203265</v>
      </c>
      <c r="AI7" s="37">
        <v>1458384.1000021005</v>
      </c>
      <c r="AJ7" s="37">
        <v>1574997.0986827961</v>
      </c>
      <c r="AK7" s="37">
        <v>1705420.910713847</v>
      </c>
      <c r="AL7" s="37">
        <v>1851668.0331639138</v>
      </c>
      <c r="AM7" s="37">
        <v>2016043.984439482</v>
      </c>
      <c r="AN7" s="37">
        <v>2115631.509832317</v>
      </c>
      <c r="AO7" s="37">
        <v>2255893.0865377146</v>
      </c>
      <c r="AP7" s="37">
        <v>2420883.9338813517</v>
      </c>
      <c r="AQ7" s="37">
        <v>2605675.0058592977</v>
      </c>
      <c r="AR7" s="37">
        <v>2791286.4629286081</v>
      </c>
      <c r="AS7" s="37">
        <v>2928173.678906661</v>
      </c>
      <c r="AT7" s="37">
        <v>3130029.7138827173</v>
      </c>
      <c r="AU7" s="37">
        <v>3313597.251447455</v>
      </c>
      <c r="AV7" s="37">
        <v>3443482.8954208996</v>
      </c>
      <c r="AW7" s="37">
        <v>3633679.2275044532</v>
      </c>
      <c r="AX7" s="37">
        <v>3729321.5024994565</v>
      </c>
      <c r="AY7" s="37">
        <v>3762916.6591843991</v>
      </c>
      <c r="AZ7" s="37">
        <v>3842180.1351434626</v>
      </c>
      <c r="BA7" s="37">
        <v>3826338.8732829015</v>
      </c>
      <c r="BB7" s="37">
        <v>3750580.6495366548</v>
      </c>
      <c r="BC7" s="37">
        <v>3599869.2077248627</v>
      </c>
      <c r="BD7" s="37">
        <v>3481696.1372630042</v>
      </c>
      <c r="BE7" s="37">
        <v>3406014.1667714263</v>
      </c>
      <c r="BF7" s="37">
        <v>3351617.6630754843</v>
      </c>
      <c r="BG7" s="37">
        <v>3321110.6579933711</v>
      </c>
      <c r="BH7" s="37">
        <v>3364625.6182784457</v>
      </c>
      <c r="BI7" s="37">
        <v>3336168.2413029596</v>
      </c>
      <c r="BJ7" s="37">
        <v>3333149.3490915513</v>
      </c>
      <c r="BK7" s="37">
        <v>3337914.9781141263</v>
      </c>
      <c r="BL7" s="37">
        <v>3339073.2550448827</v>
      </c>
      <c r="BM7" s="37">
        <v>3188279.8263378399</v>
      </c>
      <c r="BN7" s="37">
        <v>3161369.2599226702</v>
      </c>
      <c r="BO7" s="37">
        <v>3190948.6792003959</v>
      </c>
      <c r="BP7" s="37">
        <v>3133940.9853081205</v>
      </c>
      <c r="BQ7" s="37">
        <v>3127783.0254932679</v>
      </c>
      <c r="BR7" s="37">
        <v>3147733.2113484363</v>
      </c>
      <c r="BS7" s="37">
        <v>3172922.8932369379</v>
      </c>
      <c r="BT7" s="37">
        <v>3166812.1650779219</v>
      </c>
      <c r="BU7" s="37">
        <v>3171466.0898931292</v>
      </c>
      <c r="BV7" s="37">
        <v>3186886.6938329153</v>
      </c>
      <c r="BW7" s="37">
        <v>3195797.2678547795</v>
      </c>
      <c r="BX7" s="37">
        <v>3211166.5228411681</v>
      </c>
      <c r="BY7" s="37">
        <v>3232597.6253444282</v>
      </c>
      <c r="BZ7" s="37">
        <v>3239970.1221903916</v>
      </c>
      <c r="CA7" s="37">
        <v>3247115.4161297069</v>
      </c>
      <c r="CB7" s="37">
        <v>3257907.3021104289</v>
      </c>
      <c r="CC7" s="9"/>
      <c r="CD7" s="9"/>
      <c r="CE7" s="9"/>
    </row>
    <row r="8" spans="1:144" s="49" customFormat="1" x14ac:dyDescent="0.25">
      <c r="A8" s="217" t="str">
        <f>L8</f>
        <v>ref_cumcap_rimFSU</v>
      </c>
      <c r="B8" s="43" t="s">
        <v>154</v>
      </c>
      <c r="C8" s="44" t="s">
        <v>41</v>
      </c>
      <c r="D8" s="54" t="s">
        <v>48</v>
      </c>
      <c r="E8" s="46" t="s">
        <v>205</v>
      </c>
      <c r="F8" s="90" t="s">
        <v>66</v>
      </c>
      <c r="G8" s="90" t="s">
        <v>53</v>
      </c>
      <c r="H8" s="90" t="s">
        <v>55</v>
      </c>
      <c r="I8" s="90"/>
      <c r="J8" s="90"/>
      <c r="K8" s="189" t="s">
        <v>48</v>
      </c>
      <c r="L8" s="47" t="str">
        <f>C8&amp;"_"&amp;H8&amp;"_"&amp;E8</f>
        <v>ref_cumcap_rimFSU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2"/>
      <c r="CD8" s="52"/>
      <c r="CE8" s="52"/>
      <c r="DT8" s="33"/>
      <c r="DU8" s="33"/>
      <c r="DV8" s="33"/>
      <c r="DW8" s="33"/>
    </row>
    <row r="9" spans="1:144" x14ac:dyDescent="0.25">
      <c r="A9" s="217" t="str">
        <f>L9</f>
        <v>ref_cumcap_rim</v>
      </c>
      <c r="B9" s="41" t="s">
        <v>154</v>
      </c>
      <c r="C9" s="42" t="s">
        <v>41</v>
      </c>
      <c r="D9" s="41" t="s">
        <v>49</v>
      </c>
      <c r="E9" s="6" t="s">
        <v>152</v>
      </c>
      <c r="F9" s="184" t="s">
        <v>203</v>
      </c>
      <c r="G9" s="88" t="s">
        <v>53</v>
      </c>
      <c r="H9" s="88" t="s">
        <v>55</v>
      </c>
      <c r="I9" s="88">
        <v>1940</v>
      </c>
      <c r="J9" s="88">
        <v>2007</v>
      </c>
      <c r="K9" s="168" t="s">
        <v>75</v>
      </c>
      <c r="L9" s="8" t="str">
        <f>C9&amp;"_"&amp;H9&amp;"_"&amp;E9</f>
        <v>ref_cumcap_rim</v>
      </c>
      <c r="M9" s="37">
        <v>93451.156196466734</v>
      </c>
      <c r="N9" s="37">
        <v>99992.164730830511</v>
      </c>
      <c r="O9" s="37">
        <v>107014.79851245528</v>
      </c>
      <c r="P9" s="37">
        <v>114556.88079050439</v>
      </c>
      <c r="Q9" s="37">
        <v>122659.42796819132</v>
      </c>
      <c r="R9" s="37">
        <v>131366.93891022899</v>
      </c>
      <c r="S9" s="37">
        <v>140727.71208867425</v>
      </c>
      <c r="T9" s="37">
        <v>150794.19337084217</v>
      </c>
      <c r="U9" s="37">
        <v>161623.3575444617</v>
      </c>
      <c r="V9" s="37">
        <v>173277.12699746602</v>
      </c>
      <c r="W9" s="37">
        <v>185822.83132647871</v>
      </c>
      <c r="X9" s="37">
        <v>199333.71204250012</v>
      </c>
      <c r="Y9" s="37">
        <v>213889.47697875605</v>
      </c>
      <c r="Z9" s="37">
        <v>229576.90948875627</v>
      </c>
      <c r="AA9" s="37">
        <v>246490.53805708452</v>
      </c>
      <c r="AB9" s="37">
        <v>264733.37253706896</v>
      </c>
      <c r="AC9" s="37">
        <v>284417.71388445009</v>
      </c>
      <c r="AD9" s="37">
        <v>305666.04498097143</v>
      </c>
      <c r="AE9" s="37">
        <v>328612.01094458159</v>
      </c>
      <c r="AF9" s="37">
        <v>353401.49821145396</v>
      </c>
      <c r="AG9" s="37">
        <v>380193.82265902945</v>
      </c>
      <c r="AH9" s="37">
        <v>409163.0381289908</v>
      </c>
      <c r="AI9" s="37">
        <v>440499.37791566283</v>
      </c>
      <c r="AJ9" s="37">
        <v>474410.8431219593</v>
      </c>
      <c r="AK9" s="37">
        <v>511124.95326518669</v>
      </c>
      <c r="AL9" s="37">
        <v>550890.67615475459</v>
      </c>
      <c r="AM9" s="37">
        <v>593980.55588031805</v>
      </c>
      <c r="AN9" s="37">
        <v>697882.22916666663</v>
      </c>
      <c r="AO9" s="37">
        <v>769489.0625</v>
      </c>
      <c r="AP9" s="37">
        <v>835548.22916666663</v>
      </c>
      <c r="AQ9" s="37">
        <v>942608.20833333326</v>
      </c>
      <c r="AR9" s="37">
        <v>1027074.326875</v>
      </c>
      <c r="AS9" s="37">
        <v>1175019.4583333335</v>
      </c>
      <c r="AT9" s="37">
        <v>1282922.7083333333</v>
      </c>
      <c r="AU9" s="37">
        <v>1355456.0416666665</v>
      </c>
      <c r="AV9" s="37">
        <v>1386976.8749999998</v>
      </c>
      <c r="AW9" s="37">
        <v>1407376.8749999998</v>
      </c>
      <c r="AX9" s="37">
        <v>1448106.0416666665</v>
      </c>
      <c r="AY9" s="37">
        <v>1483381.0416666665</v>
      </c>
      <c r="AZ9" s="37">
        <v>1483168.5416666665</v>
      </c>
      <c r="BA9" s="37">
        <v>1511572.708333333</v>
      </c>
      <c r="BB9" s="37">
        <v>1495847.708333333</v>
      </c>
      <c r="BC9" s="37">
        <v>1500947.708333333</v>
      </c>
      <c r="BD9" s="37">
        <v>1460572.708333333</v>
      </c>
      <c r="BE9" s="37">
        <v>1479981.0416666665</v>
      </c>
      <c r="BF9" s="37">
        <v>1488481.0416666665</v>
      </c>
      <c r="BG9" s="37">
        <v>1491456.0416666665</v>
      </c>
      <c r="BH9" s="37">
        <v>1483462.5</v>
      </c>
      <c r="BI9" s="37">
        <v>1497700</v>
      </c>
      <c r="BJ9" s="37">
        <v>1528795.8333333333</v>
      </c>
      <c r="BK9" s="37">
        <v>1542750</v>
      </c>
      <c r="BL9" s="37">
        <v>1521925</v>
      </c>
      <c r="BM9" s="37">
        <v>1608270.8333333333</v>
      </c>
      <c r="BN9" s="37">
        <v>1656650</v>
      </c>
      <c r="BO9" s="37">
        <v>1700920.8333333333</v>
      </c>
      <c r="BP9" s="37">
        <v>1766724.9999999998</v>
      </c>
      <c r="BQ9" s="37">
        <v>1806816.6666666665</v>
      </c>
      <c r="BR9" s="37">
        <v>1903986.7378266619</v>
      </c>
      <c r="BS9" s="37">
        <v>1941898.5012364665</v>
      </c>
      <c r="BT9" s="37">
        <v>2030549.692255615</v>
      </c>
      <c r="BU9" s="37">
        <v>2045408.9588873587</v>
      </c>
      <c r="BV9" s="37">
        <v>2062942.1301202374</v>
      </c>
      <c r="BW9" s="37">
        <v>2097081.7377031972</v>
      </c>
      <c r="BX9" s="37">
        <v>2095892.340555165</v>
      </c>
      <c r="BY9" s="37">
        <v>2121911.0334100714</v>
      </c>
      <c r="BZ9" s="37">
        <v>2121443.4988008304</v>
      </c>
      <c r="CA9" s="37">
        <v>2162809.0555577688</v>
      </c>
      <c r="CB9" s="37">
        <v>2204944.0935070212</v>
      </c>
      <c r="CC9" s="9"/>
      <c r="CD9" s="9"/>
      <c r="CE9" s="9"/>
    </row>
    <row r="10" spans="1:144" x14ac:dyDescent="0.25">
      <c r="A10" s="217" t="str">
        <f>L10</f>
        <v>ref_cumcap_peri</v>
      </c>
      <c r="B10" s="41" t="s">
        <v>154</v>
      </c>
      <c r="C10" s="42" t="s">
        <v>41</v>
      </c>
      <c r="D10" s="41" t="s">
        <v>50</v>
      </c>
      <c r="E10" s="6" t="s">
        <v>45</v>
      </c>
      <c r="F10" s="184" t="s">
        <v>203</v>
      </c>
      <c r="G10" s="88" t="s">
        <v>53</v>
      </c>
      <c r="H10" s="88" t="s">
        <v>55</v>
      </c>
      <c r="I10" s="88">
        <v>1940</v>
      </c>
      <c r="J10" s="88">
        <v>2007</v>
      </c>
      <c r="K10" s="168" t="s">
        <v>75</v>
      </c>
      <c r="L10" s="8" t="str">
        <f>C10&amp;"_"&amp;H10&amp;"_"&amp;E10</f>
        <v>ref_cumcap_peri</v>
      </c>
      <c r="M10" s="37">
        <v>1056.8013287132439</v>
      </c>
      <c r="N10" s="37">
        <v>1209.1383010964655</v>
      </c>
      <c r="O10" s="37">
        <v>1384.2299215942637</v>
      </c>
      <c r="P10" s="37">
        <v>1585.6665354736444</v>
      </c>
      <c r="Q10" s="37">
        <v>1817.6494715336621</v>
      </c>
      <c r="R10" s="37">
        <v>2085.1047976958635</v>
      </c>
      <c r="S10" s="37">
        <v>2393.8202507489814</v>
      </c>
      <c r="T10" s="37">
        <v>2750.6104330073504</v>
      </c>
      <c r="U10" s="37">
        <v>3163.5165511497557</v>
      </c>
      <c r="V10" s="37">
        <v>3642.0484395806625</v>
      </c>
      <c r="W10" s="37">
        <v>4197.4784322784317</v>
      </c>
      <c r="X10" s="37">
        <v>4843.198910654688</v>
      </c>
      <c r="Y10" s="37">
        <v>5595.1581696451049</v>
      </c>
      <c r="Z10" s="37">
        <v>6472.3927465205197</v>
      </c>
      <c r="AA10" s="37">
        <v>7497.6787173042485</v>
      </c>
      <c r="AB10" s="37">
        <v>8698.3298974242134</v>
      </c>
      <c r="AC10" s="37">
        <v>10107.1776529375</v>
      </c>
      <c r="AD10" s="37">
        <v>11763.775469786189</v>
      </c>
      <c r="AE10" s="37">
        <v>13715.881958183134</v>
      </c>
      <c r="AF10" s="37">
        <v>16021.289109180423</v>
      </c>
      <c r="AG10" s="37">
        <v>18750.079023643026</v>
      </c>
      <c r="AH10" s="37">
        <v>21987.412817223547</v>
      </c>
      <c r="AI10" s="37">
        <v>25836.980990998425</v>
      </c>
      <c r="AJ10" s="37">
        <v>30425.276525897552</v>
      </c>
      <c r="AK10" s="37">
        <v>35906.891911884901</v>
      </c>
      <c r="AL10" s="37">
        <v>42471.091265316521</v>
      </c>
      <c r="AM10" s="37">
        <v>50349.971130547383</v>
      </c>
      <c r="AN10" s="37">
        <v>66370.833333333328</v>
      </c>
      <c r="AO10" s="37">
        <v>72250</v>
      </c>
      <c r="AP10" s="37">
        <v>73879.166666666657</v>
      </c>
      <c r="AQ10" s="37">
        <v>88612.5</v>
      </c>
      <c r="AR10" s="37">
        <v>106887.5</v>
      </c>
      <c r="AS10" s="37">
        <v>122966.66666666666</v>
      </c>
      <c r="AT10" s="37">
        <v>141666.66666666666</v>
      </c>
      <c r="AU10" s="37">
        <v>162775</v>
      </c>
      <c r="AV10" s="37">
        <v>174037.5</v>
      </c>
      <c r="AW10" s="37">
        <v>190895.83333333331</v>
      </c>
      <c r="AX10" s="37">
        <v>211791.66666666666</v>
      </c>
      <c r="AY10" s="37">
        <v>225958.33333333331</v>
      </c>
      <c r="AZ10" s="37">
        <v>234316.66666666666</v>
      </c>
      <c r="BA10" s="37">
        <v>276745.83333333331</v>
      </c>
      <c r="BB10" s="37">
        <v>292825</v>
      </c>
      <c r="BC10" s="37">
        <v>312304.16666666663</v>
      </c>
      <c r="BD10" s="37">
        <v>312162.5</v>
      </c>
      <c r="BE10" s="37">
        <v>308620.83333333331</v>
      </c>
      <c r="BF10" s="37">
        <v>331570.83333333331</v>
      </c>
      <c r="BG10" s="37">
        <v>336245.83333333331</v>
      </c>
      <c r="BH10" s="37">
        <v>343966.66666666663</v>
      </c>
      <c r="BI10" s="37">
        <v>356291.66666666663</v>
      </c>
      <c r="BJ10" s="37">
        <v>368616.66666666663</v>
      </c>
      <c r="BK10" s="37">
        <v>403466.66666666663</v>
      </c>
      <c r="BL10" s="37">
        <v>402758.33333333331</v>
      </c>
      <c r="BM10" s="37">
        <v>413879.16666666663</v>
      </c>
      <c r="BN10" s="37">
        <v>441291.66666666663</v>
      </c>
      <c r="BO10" s="37">
        <v>452624.99999999994</v>
      </c>
      <c r="BP10" s="37">
        <v>489245.83333333331</v>
      </c>
      <c r="BQ10" s="37">
        <v>510070.83333333331</v>
      </c>
      <c r="BR10" s="37">
        <v>528770.83333333326</v>
      </c>
      <c r="BS10" s="37">
        <v>526362.5</v>
      </c>
      <c r="BT10" s="37">
        <v>591033.33333333326</v>
      </c>
      <c r="BU10" s="37">
        <v>586429.16666666663</v>
      </c>
      <c r="BV10" s="37">
        <v>621633.33333333326</v>
      </c>
      <c r="BW10" s="37">
        <v>615825</v>
      </c>
      <c r="BX10" s="37">
        <v>612779.16666666663</v>
      </c>
      <c r="BY10" s="37">
        <v>665266.66666666663</v>
      </c>
      <c r="BZ10" s="37">
        <v>694730.42237442918</v>
      </c>
      <c r="CA10" s="37">
        <v>729779.33789954334</v>
      </c>
      <c r="CB10" s="37">
        <v>764344.0639269409</v>
      </c>
      <c r="CC10" s="9"/>
      <c r="CD10" s="9"/>
      <c r="CE10" s="9"/>
    </row>
    <row r="11" spans="1:144" x14ac:dyDescent="0.25">
      <c r="A11" s="217" t="str">
        <f>L11</f>
        <v>ref_cumcap_glob</v>
      </c>
      <c r="B11" s="41" t="s">
        <v>154</v>
      </c>
      <c r="C11" s="42" t="s">
        <v>41</v>
      </c>
      <c r="D11" s="41" t="s">
        <v>15</v>
      </c>
      <c r="E11" s="6" t="s">
        <v>46</v>
      </c>
      <c r="F11" s="184" t="s">
        <v>203</v>
      </c>
      <c r="G11" s="88" t="s">
        <v>53</v>
      </c>
      <c r="H11" s="88" t="s">
        <v>55</v>
      </c>
      <c r="I11" s="88">
        <v>1940</v>
      </c>
      <c r="J11" s="88">
        <v>2007</v>
      </c>
      <c r="K11" s="168" t="s">
        <v>75</v>
      </c>
      <c r="L11" s="8" t="str">
        <f>C11&amp;"_"&amp;H11&amp;"_"&amp;E11</f>
        <v>ref_cumcap_glob</v>
      </c>
      <c r="M11" s="37">
        <v>451615.97791583714</v>
      </c>
      <c r="N11" s="37">
        <v>482735.32028938748</v>
      </c>
      <c r="O11" s="37">
        <v>515998.99217543943</v>
      </c>
      <c r="P11" s="37">
        <v>551554.7521288814</v>
      </c>
      <c r="Q11" s="37">
        <v>589560.54025105445</v>
      </c>
      <c r="R11" s="37">
        <v>630185.17976597208</v>
      </c>
      <c r="S11" s="37">
        <v>673609.1269398015</v>
      </c>
      <c r="T11" s="37">
        <v>720025.27267478383</v>
      </c>
      <c r="U11" s="37">
        <v>769639.79933830048</v>
      </c>
      <c r="V11" s="37">
        <v>822673.09663315979</v>
      </c>
      <c r="W11" s="37">
        <v>879360.74057745445</v>
      </c>
      <c r="X11" s="37">
        <v>939954.53994251636</v>
      </c>
      <c r="Y11" s="37">
        <v>1004723.6547976497</v>
      </c>
      <c r="Z11" s="37">
        <v>1073955.7921297783</v>
      </c>
      <c r="AA11" s="37">
        <v>1147958.483849362</v>
      </c>
      <c r="AB11" s="37">
        <v>1227060.4528593859</v>
      </c>
      <c r="AC11" s="37">
        <v>1311613.0732555825</v>
      </c>
      <c r="AD11" s="37">
        <v>1401991.931144157</v>
      </c>
      <c r="AE11" s="37">
        <v>1498598.493010222</v>
      </c>
      <c r="AF11" s="37">
        <v>1601861.8890479119</v>
      </c>
      <c r="AG11" s="37">
        <v>1712240.8193737869</v>
      </c>
      <c r="AH11" s="37">
        <v>1830225.5915910162</v>
      </c>
      <c r="AI11" s="37">
        <v>1956340.2987552714</v>
      </c>
      <c r="AJ11" s="37">
        <v>2091145.1474169465</v>
      </c>
      <c r="AK11" s="37">
        <v>2235238.9460809603</v>
      </c>
      <c r="AL11" s="37">
        <v>2389261.7651379737</v>
      </c>
      <c r="AM11" s="37">
        <v>2553897.7800825513</v>
      </c>
      <c r="AN11" s="37">
        <v>2879884.572332317</v>
      </c>
      <c r="AO11" s="37">
        <v>3097632.1490377146</v>
      </c>
      <c r="AP11" s="37">
        <v>3330311.3297146847</v>
      </c>
      <c r="AQ11" s="37">
        <v>3636895.7141926312</v>
      </c>
      <c r="AR11" s="37">
        <v>3925248.2898036079</v>
      </c>
      <c r="AS11" s="37">
        <v>4226159.8039066605</v>
      </c>
      <c r="AT11" s="37">
        <v>4554619.0888827173</v>
      </c>
      <c r="AU11" s="37">
        <v>4831828.293114122</v>
      </c>
      <c r="AV11" s="37">
        <v>5004497.2704208996</v>
      </c>
      <c r="AW11" s="37">
        <v>5231951.9358377866</v>
      </c>
      <c r="AX11" s="37">
        <v>5389219.2108327905</v>
      </c>
      <c r="AY11" s="37">
        <v>5472256.0341843991</v>
      </c>
      <c r="AZ11" s="37">
        <v>5559665.3434767956</v>
      </c>
      <c r="BA11" s="37">
        <v>5614657.4149495689</v>
      </c>
      <c r="BB11" s="37">
        <v>5539253.3578699883</v>
      </c>
      <c r="BC11" s="37">
        <v>5413121.0827248627</v>
      </c>
      <c r="BD11" s="37">
        <v>5254431.3455963377</v>
      </c>
      <c r="BE11" s="37">
        <v>5194616.0417714268</v>
      </c>
      <c r="BF11" s="37">
        <v>5171669.5380754843</v>
      </c>
      <c r="BG11" s="37">
        <v>5148812.5329933716</v>
      </c>
      <c r="BH11" s="37">
        <v>5192054.7849451117</v>
      </c>
      <c r="BI11" s="37">
        <v>5190159.9079696257</v>
      </c>
      <c r="BJ11" s="37">
        <v>5230561.8490915503</v>
      </c>
      <c r="BK11" s="37">
        <v>5284131.6447807932</v>
      </c>
      <c r="BL11" s="37">
        <v>5263756.5883782152</v>
      </c>
      <c r="BM11" s="37">
        <v>5210429.8263378404</v>
      </c>
      <c r="BN11" s="37">
        <v>5259310.9265893362</v>
      </c>
      <c r="BO11" s="37">
        <v>5344494.512533729</v>
      </c>
      <c r="BP11" s="37">
        <v>5389911.818641454</v>
      </c>
      <c r="BQ11" s="37">
        <v>5444670.5254932679</v>
      </c>
      <c r="BR11" s="37">
        <v>5580490.782508431</v>
      </c>
      <c r="BS11" s="37">
        <v>5641183.8944734037</v>
      </c>
      <c r="BT11" s="37">
        <v>5788395.1906668702</v>
      </c>
      <c r="BU11" s="37">
        <v>5803304.2154471548</v>
      </c>
      <c r="BV11" s="37">
        <v>5871462.1572864857</v>
      </c>
      <c r="BW11" s="37">
        <v>5908704.0055579767</v>
      </c>
      <c r="BX11" s="37">
        <v>5919838.0300629996</v>
      </c>
      <c r="BY11" s="37">
        <v>6019775.3254211657</v>
      </c>
      <c r="BZ11" s="37">
        <v>6056144.0433656508</v>
      </c>
      <c r="CA11" s="37">
        <v>6139703.8095870195</v>
      </c>
      <c r="CB11" s="37">
        <v>6227195.4595443895</v>
      </c>
      <c r="CC11" s="9"/>
      <c r="CD11" s="9"/>
      <c r="CE11" s="9"/>
    </row>
    <row r="12" spans="1:144" x14ac:dyDescent="0.25">
      <c r="B12" s="41"/>
      <c r="F12" s="91"/>
      <c r="G12" s="91"/>
      <c r="H12" s="91"/>
      <c r="I12" s="91"/>
      <c r="J12" s="91"/>
      <c r="K12" s="172"/>
      <c r="L12" s="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144" s="49" customFormat="1" x14ac:dyDescent="0.25">
      <c r="A13" s="217" t="str">
        <f t="shared" ref="A13:A29" si="0">L13</f>
        <v>ref_cumuni_core</v>
      </c>
      <c r="B13" s="43" t="s">
        <v>154</v>
      </c>
      <c r="C13" s="44" t="s">
        <v>41</v>
      </c>
      <c r="D13" s="43" t="s">
        <v>47</v>
      </c>
      <c r="E13" s="46" t="s">
        <v>44</v>
      </c>
      <c r="F13" s="90" t="s">
        <v>65</v>
      </c>
      <c r="G13" s="90" t="s">
        <v>59</v>
      </c>
      <c r="H13" s="90" t="s">
        <v>60</v>
      </c>
      <c r="I13" s="90"/>
      <c r="J13" s="90"/>
      <c r="K13" s="175" t="s">
        <v>0</v>
      </c>
      <c r="L13" s="47" t="str">
        <f>C13&amp;"_"&amp;H13&amp;"_"&amp;E13</f>
        <v>ref_cumuni_core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55"/>
      <c r="BW13" s="55"/>
      <c r="BX13" s="55"/>
      <c r="BY13" s="55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</row>
    <row r="14" spans="1:144" s="49" customFormat="1" x14ac:dyDescent="0.25">
      <c r="A14" s="217" t="str">
        <f t="shared" si="0"/>
        <v>ref_cumuni_rimFSU</v>
      </c>
      <c r="B14" s="43" t="s">
        <v>154</v>
      </c>
      <c r="C14" s="44" t="s">
        <v>41</v>
      </c>
      <c r="D14" s="54" t="s">
        <v>48</v>
      </c>
      <c r="E14" s="46" t="s">
        <v>205</v>
      </c>
      <c r="F14" s="90" t="s">
        <v>65</v>
      </c>
      <c r="G14" s="90" t="s">
        <v>59</v>
      </c>
      <c r="H14" s="90" t="s">
        <v>60</v>
      </c>
      <c r="I14" s="90"/>
      <c r="J14" s="90"/>
      <c r="K14" s="175" t="s">
        <v>48</v>
      </c>
      <c r="L14" s="47" t="str">
        <f>C14&amp;"_"&amp;H14&amp;"_"&amp;E14</f>
        <v>ref_cumuni_rimFSU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55"/>
      <c r="BW14" s="55"/>
      <c r="BX14" s="55"/>
      <c r="BY14" s="55"/>
      <c r="BZ14" s="33"/>
      <c r="CA14" s="33"/>
      <c r="CB14" s="33"/>
      <c r="CC14" s="33"/>
      <c r="CD14" s="33"/>
      <c r="CE14" s="33"/>
      <c r="DT14" s="33"/>
      <c r="DU14" s="33"/>
      <c r="DV14" s="33"/>
      <c r="DW14" s="33"/>
    </row>
    <row r="15" spans="1:144" s="49" customFormat="1" x14ac:dyDescent="0.25">
      <c r="A15" s="217" t="str">
        <f t="shared" si="0"/>
        <v>ref_cumuni_rim</v>
      </c>
      <c r="B15" s="43" t="s">
        <v>154</v>
      </c>
      <c r="C15" s="44" t="s">
        <v>41</v>
      </c>
      <c r="D15" s="43" t="s">
        <v>49</v>
      </c>
      <c r="E15" s="46" t="s">
        <v>152</v>
      </c>
      <c r="F15" s="90" t="s">
        <v>65</v>
      </c>
      <c r="G15" s="90" t="s">
        <v>59</v>
      </c>
      <c r="H15" s="90" t="s">
        <v>60</v>
      </c>
      <c r="I15" s="90"/>
      <c r="J15" s="90"/>
      <c r="K15" s="175" t="s">
        <v>0</v>
      </c>
      <c r="L15" s="47" t="str">
        <f>C15&amp;"_"&amp;H15&amp;"_"&amp;E15</f>
        <v>ref_cumuni_rim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55"/>
      <c r="BW15" s="55"/>
      <c r="BX15" s="55"/>
      <c r="BY15" s="55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</row>
    <row r="16" spans="1:144" s="49" customFormat="1" x14ac:dyDescent="0.25">
      <c r="A16" s="217" t="str">
        <f t="shared" si="0"/>
        <v>ref_cumuni_peri</v>
      </c>
      <c r="B16" s="43" t="s">
        <v>154</v>
      </c>
      <c r="C16" s="44" t="s">
        <v>41</v>
      </c>
      <c r="D16" s="43" t="s">
        <v>50</v>
      </c>
      <c r="E16" s="46" t="s">
        <v>45</v>
      </c>
      <c r="F16" s="90" t="s">
        <v>65</v>
      </c>
      <c r="G16" s="90" t="s">
        <v>59</v>
      </c>
      <c r="H16" s="90" t="s">
        <v>60</v>
      </c>
      <c r="I16" s="90"/>
      <c r="J16" s="90"/>
      <c r="K16" s="175" t="s">
        <v>0</v>
      </c>
      <c r="L16" s="47" t="str">
        <f>C16&amp;"_"&amp;H16&amp;"_"&amp;E16</f>
        <v>ref_cumuni_peri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55"/>
      <c r="BW16" s="55"/>
      <c r="BX16" s="55"/>
      <c r="BY16" s="55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</row>
    <row r="17" spans="1:127" s="49" customFormat="1" x14ac:dyDescent="0.25">
      <c r="A17" s="217" t="str">
        <f t="shared" si="0"/>
        <v>ref_cumuni_glob</v>
      </c>
      <c r="B17" s="43" t="s">
        <v>154</v>
      </c>
      <c r="C17" s="44" t="s">
        <v>41</v>
      </c>
      <c r="D17" s="43" t="s">
        <v>15</v>
      </c>
      <c r="E17" s="46" t="s">
        <v>46</v>
      </c>
      <c r="F17" s="90" t="s">
        <v>65</v>
      </c>
      <c r="G17" s="90" t="s">
        <v>59</v>
      </c>
      <c r="H17" s="90" t="s">
        <v>60</v>
      </c>
      <c r="I17" s="90"/>
      <c r="J17" s="90"/>
      <c r="K17" s="175" t="s">
        <v>0</v>
      </c>
      <c r="L17" s="47" t="str">
        <f>C17&amp;"_"&amp;H17&amp;"_"&amp;E17</f>
        <v>ref_cumuni_glob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55"/>
      <c r="BW17" s="55"/>
      <c r="BX17" s="55"/>
      <c r="BY17" s="55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</row>
    <row r="18" spans="1:127" x14ac:dyDescent="0.25">
      <c r="B18" s="41"/>
      <c r="F18" s="91"/>
      <c r="G18" s="91"/>
      <c r="H18" s="91"/>
      <c r="I18" s="91"/>
      <c r="J18" s="91"/>
      <c r="K18" s="172"/>
      <c r="L18" s="7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</row>
    <row r="19" spans="1:127" x14ac:dyDescent="0.25">
      <c r="A19" s="217" t="str">
        <f t="shared" si="0"/>
        <v>ref_avgcap_core</v>
      </c>
      <c r="B19" s="41" t="s">
        <v>154</v>
      </c>
      <c r="C19" s="42" t="s">
        <v>41</v>
      </c>
      <c r="D19" s="3" t="s">
        <v>26</v>
      </c>
      <c r="E19" s="6" t="s">
        <v>44</v>
      </c>
      <c r="F19" s="88" t="s">
        <v>62</v>
      </c>
      <c r="G19" s="88" t="s">
        <v>53</v>
      </c>
      <c r="H19" s="88" t="s">
        <v>61</v>
      </c>
      <c r="I19" s="88">
        <v>1942</v>
      </c>
      <c r="J19" s="88">
        <v>2000</v>
      </c>
      <c r="K19" s="168" t="s">
        <v>75</v>
      </c>
      <c r="L19" s="8" t="str">
        <f>C19&amp;"_"&amp;H19&amp;"_"&amp;E19</f>
        <v>ref_avgcap_core</v>
      </c>
      <c r="M19" s="37"/>
      <c r="N19" s="37"/>
      <c r="O19" s="37">
        <v>1062.5</v>
      </c>
      <c r="P19" s="37"/>
      <c r="Q19" s="37"/>
      <c r="R19" s="37"/>
      <c r="S19" s="37"/>
      <c r="T19" s="37"/>
      <c r="U19" s="37">
        <v>1770.8333333333333</v>
      </c>
      <c r="V19" s="37"/>
      <c r="W19" s="37"/>
      <c r="X19" s="37"/>
      <c r="Y19" s="37"/>
      <c r="Z19" s="37"/>
      <c r="AA19" s="37"/>
      <c r="AB19" s="37">
        <v>2833.333333333333</v>
      </c>
      <c r="AC19" s="37"/>
      <c r="AD19" s="37"/>
      <c r="AE19" s="37"/>
      <c r="AF19" s="37"/>
      <c r="AG19" s="37">
        <v>4250</v>
      </c>
      <c r="AH19" s="37"/>
      <c r="AI19" s="37"/>
      <c r="AJ19" s="37"/>
      <c r="AK19" s="37"/>
      <c r="AL19" s="37"/>
      <c r="AM19" s="37">
        <v>7083.333333333333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>
        <v>9916.6666666666661</v>
      </c>
      <c r="AY19" s="37"/>
      <c r="AZ19" s="37"/>
      <c r="BA19" s="37"/>
      <c r="BB19" s="37"/>
      <c r="BC19" s="37"/>
      <c r="BD19" s="37"/>
      <c r="BE19" s="37"/>
      <c r="BF19" s="37"/>
      <c r="BG19" s="37"/>
      <c r="BH19" s="37">
        <v>9916.6666666666661</v>
      </c>
      <c r="BI19" s="37"/>
      <c r="BJ19" s="37"/>
      <c r="BK19" s="37"/>
      <c r="BL19" s="37"/>
      <c r="BM19" s="37"/>
      <c r="BN19" s="37"/>
      <c r="BO19" s="37">
        <v>9916.6666666666661</v>
      </c>
      <c r="BP19" s="37"/>
      <c r="BQ19" s="37"/>
      <c r="BR19" s="37"/>
      <c r="BS19" s="37"/>
      <c r="BT19" s="37"/>
      <c r="BU19" s="37">
        <v>7621.6666666666661</v>
      </c>
      <c r="BV19" s="13"/>
      <c r="BW19" s="13"/>
      <c r="BX19" s="13"/>
      <c r="BY19" s="13"/>
      <c r="BZ19" s="9"/>
      <c r="CA19" s="9"/>
      <c r="CB19" s="9"/>
      <c r="CC19" s="9"/>
      <c r="CD19" s="9"/>
      <c r="CE19" s="9"/>
    </row>
    <row r="20" spans="1:127" s="49" customFormat="1" x14ac:dyDescent="0.25">
      <c r="A20" s="217" t="str">
        <f t="shared" si="0"/>
        <v>ref_avgcap_rimFSU</v>
      </c>
      <c r="B20" s="43" t="s">
        <v>154</v>
      </c>
      <c r="C20" s="44" t="s">
        <v>41</v>
      </c>
      <c r="D20" s="45" t="s">
        <v>48</v>
      </c>
      <c r="E20" s="46" t="s">
        <v>205</v>
      </c>
      <c r="F20" s="90" t="s">
        <v>62</v>
      </c>
      <c r="G20" s="90" t="s">
        <v>53</v>
      </c>
      <c r="H20" s="90" t="s">
        <v>61</v>
      </c>
      <c r="I20" s="90"/>
      <c r="J20" s="90"/>
      <c r="K20" s="189" t="s">
        <v>48</v>
      </c>
      <c r="L20" s="47" t="str">
        <f t="shared" ref="L20:L23" si="1">C20&amp;"_"&amp;H20&amp;"_"&amp;E20</f>
        <v>ref_avgcap_rimFSU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98"/>
      <c r="BP20" s="98"/>
      <c r="BQ20" s="98"/>
      <c r="BR20" s="98"/>
      <c r="BS20" s="98"/>
      <c r="BT20" s="98"/>
      <c r="BU20" s="98"/>
      <c r="BV20" s="48"/>
      <c r="BW20" s="48"/>
      <c r="BX20" s="48"/>
      <c r="BY20" s="48"/>
      <c r="BZ20" s="52"/>
      <c r="CA20" s="52"/>
      <c r="CB20" s="52"/>
      <c r="CC20" s="52"/>
      <c r="CD20" s="52"/>
      <c r="CE20" s="52"/>
      <c r="DT20" s="33"/>
      <c r="DU20" s="33"/>
      <c r="DV20" s="33"/>
      <c r="DW20" s="33"/>
    </row>
    <row r="21" spans="1:127" s="49" customFormat="1" x14ac:dyDescent="0.25">
      <c r="A21" s="217" t="str">
        <f t="shared" si="0"/>
        <v>ref_avgcap_rim</v>
      </c>
      <c r="B21" s="43" t="s">
        <v>154</v>
      </c>
      <c r="C21" s="44" t="s">
        <v>41</v>
      </c>
      <c r="D21" s="45" t="s">
        <v>0</v>
      </c>
      <c r="E21" s="46" t="s">
        <v>152</v>
      </c>
      <c r="F21" s="90" t="s">
        <v>62</v>
      </c>
      <c r="G21" s="90" t="s">
        <v>53</v>
      </c>
      <c r="H21" s="90" t="s">
        <v>61</v>
      </c>
      <c r="I21" s="90"/>
      <c r="J21" s="90"/>
      <c r="K21" s="175" t="s">
        <v>0</v>
      </c>
      <c r="L21" s="47" t="str">
        <f t="shared" si="1"/>
        <v>ref_avgcap_rim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98"/>
      <c r="BP21" s="98"/>
      <c r="BQ21" s="98"/>
      <c r="BR21" s="98"/>
      <c r="BS21" s="98"/>
      <c r="BT21" s="98"/>
      <c r="BU21" s="98"/>
      <c r="BV21" s="48"/>
      <c r="BW21" s="48"/>
      <c r="BX21" s="48"/>
      <c r="BY21" s="48"/>
      <c r="BZ21" s="52"/>
      <c r="CA21" s="52"/>
      <c r="CB21" s="52"/>
      <c r="CC21" s="52"/>
      <c r="CD21" s="52"/>
      <c r="CE21" s="52"/>
      <c r="DT21" s="33"/>
      <c r="DU21" s="33"/>
      <c r="DV21" s="33"/>
      <c r="DW21" s="33"/>
    </row>
    <row r="22" spans="1:127" s="49" customFormat="1" x14ac:dyDescent="0.25">
      <c r="A22" s="217" t="str">
        <f t="shared" si="0"/>
        <v>ref_avgcap_peri</v>
      </c>
      <c r="B22" s="43" t="s">
        <v>154</v>
      </c>
      <c r="C22" s="44" t="s">
        <v>41</v>
      </c>
      <c r="D22" s="45" t="s">
        <v>0</v>
      </c>
      <c r="E22" s="46" t="s">
        <v>45</v>
      </c>
      <c r="F22" s="90" t="s">
        <v>62</v>
      </c>
      <c r="G22" s="90" t="s">
        <v>53</v>
      </c>
      <c r="H22" s="90" t="s">
        <v>61</v>
      </c>
      <c r="I22" s="90"/>
      <c r="J22" s="90"/>
      <c r="K22" s="175" t="s">
        <v>0</v>
      </c>
      <c r="L22" s="47" t="str">
        <f t="shared" si="1"/>
        <v>ref_avgcap_peri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98"/>
      <c r="BP22" s="98"/>
      <c r="BQ22" s="98"/>
      <c r="BR22" s="98"/>
      <c r="BS22" s="98"/>
      <c r="BT22" s="98"/>
      <c r="BU22" s="98"/>
      <c r="BV22" s="48"/>
      <c r="BW22" s="48"/>
      <c r="BX22" s="48"/>
      <c r="BY22" s="48"/>
      <c r="BZ22" s="52"/>
      <c r="CA22" s="52"/>
      <c r="CB22" s="52"/>
      <c r="CC22" s="52"/>
      <c r="CD22" s="52"/>
      <c r="CE22" s="52"/>
      <c r="DT22" s="33"/>
      <c r="DU22" s="33"/>
      <c r="DV22" s="33"/>
      <c r="DW22" s="33"/>
    </row>
    <row r="23" spans="1:127" s="49" customFormat="1" x14ac:dyDescent="0.25">
      <c r="A23" s="217" t="str">
        <f t="shared" si="0"/>
        <v>ref_avgcap_glob</v>
      </c>
      <c r="B23" s="43" t="s">
        <v>154</v>
      </c>
      <c r="C23" s="44" t="s">
        <v>41</v>
      </c>
      <c r="D23" s="45" t="s">
        <v>0</v>
      </c>
      <c r="E23" s="46" t="s">
        <v>46</v>
      </c>
      <c r="F23" s="90" t="s">
        <v>62</v>
      </c>
      <c r="G23" s="90" t="s">
        <v>53</v>
      </c>
      <c r="H23" s="90" t="s">
        <v>61</v>
      </c>
      <c r="I23" s="90"/>
      <c r="J23" s="90"/>
      <c r="K23" s="175" t="s">
        <v>0</v>
      </c>
      <c r="L23" s="47" t="str">
        <f t="shared" si="1"/>
        <v>ref_avgcap_glob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98"/>
      <c r="BP23" s="98"/>
      <c r="BQ23" s="98"/>
      <c r="BR23" s="98"/>
      <c r="BS23" s="98"/>
      <c r="BT23" s="98"/>
      <c r="BU23" s="98"/>
      <c r="BV23" s="48"/>
      <c r="BW23" s="48"/>
      <c r="BX23" s="48"/>
      <c r="BY23" s="48"/>
      <c r="BZ23" s="52"/>
      <c r="CA23" s="52"/>
      <c r="CB23" s="52"/>
      <c r="CC23" s="52"/>
      <c r="CD23" s="52"/>
      <c r="CE23" s="52"/>
      <c r="DT23" s="33"/>
      <c r="DU23" s="33"/>
      <c r="DV23" s="33"/>
      <c r="DW23" s="33"/>
    </row>
    <row r="24" spans="1:127" x14ac:dyDescent="0.25">
      <c r="B24" s="41"/>
      <c r="F24" s="91"/>
      <c r="G24" s="91"/>
      <c r="H24" s="91"/>
      <c r="I24" s="91"/>
      <c r="J24" s="94"/>
      <c r="K24" s="172"/>
      <c r="L24" s="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99"/>
      <c r="BP24" s="99"/>
      <c r="BQ24" s="99"/>
      <c r="BR24" s="99"/>
      <c r="BS24" s="99"/>
      <c r="BT24" s="99"/>
      <c r="BU24" s="99"/>
      <c r="BV24" s="12"/>
      <c r="BW24" s="12"/>
      <c r="BX24" s="12"/>
      <c r="BY24" s="12"/>
    </row>
    <row r="25" spans="1:127" s="49" customFormat="1" x14ac:dyDescent="0.25">
      <c r="A25" s="217" t="str">
        <f t="shared" si="0"/>
        <v>ref_maxcap_core</v>
      </c>
      <c r="B25" s="43" t="s">
        <v>154</v>
      </c>
      <c r="C25" s="44" t="s">
        <v>41</v>
      </c>
      <c r="D25" s="33" t="s">
        <v>26</v>
      </c>
      <c r="E25" s="46" t="s">
        <v>44</v>
      </c>
      <c r="F25" s="90" t="s">
        <v>63</v>
      </c>
      <c r="G25" s="90" t="s">
        <v>53</v>
      </c>
      <c r="H25" s="90" t="s">
        <v>64</v>
      </c>
      <c r="I25" s="90"/>
      <c r="J25" s="90"/>
      <c r="K25" s="168" t="s">
        <v>0</v>
      </c>
      <c r="L25" s="47" t="str">
        <f>C25&amp;"_"&amp;H25&amp;"_"&amp;E25</f>
        <v>ref_maxcap_core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100"/>
      <c r="BP25" s="100"/>
      <c r="BQ25" s="100"/>
      <c r="BR25" s="100"/>
      <c r="BS25" s="100"/>
      <c r="BT25" s="100"/>
      <c r="BU25" s="100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</row>
    <row r="26" spans="1:127" s="49" customFormat="1" x14ac:dyDescent="0.25">
      <c r="A26" s="217" t="str">
        <f t="shared" si="0"/>
        <v>ref_maxcap_rimFSU</v>
      </c>
      <c r="B26" s="43" t="s">
        <v>154</v>
      </c>
      <c r="C26" s="44" t="s">
        <v>41</v>
      </c>
      <c r="D26" s="45" t="s">
        <v>48</v>
      </c>
      <c r="E26" s="46" t="s">
        <v>205</v>
      </c>
      <c r="F26" s="90" t="s">
        <v>63</v>
      </c>
      <c r="G26" s="90" t="s">
        <v>53</v>
      </c>
      <c r="H26" s="90" t="s">
        <v>64</v>
      </c>
      <c r="I26" s="90"/>
      <c r="J26" s="90"/>
      <c r="K26" s="189" t="s">
        <v>48</v>
      </c>
      <c r="L26" s="47" t="str">
        <f t="shared" ref="L26:L29" si="2">C26&amp;"_"&amp;H26&amp;"_"&amp;E26</f>
        <v>ref_maxcap_rimFSU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100"/>
      <c r="BP26" s="100"/>
      <c r="BQ26" s="100"/>
      <c r="BR26" s="100"/>
      <c r="BS26" s="100"/>
      <c r="BT26" s="100"/>
      <c r="BU26" s="100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DT26" s="33"/>
      <c r="DU26" s="33"/>
      <c r="DV26" s="33"/>
      <c r="DW26" s="33"/>
    </row>
    <row r="27" spans="1:127" s="49" customFormat="1" x14ac:dyDescent="0.25">
      <c r="A27" s="217" t="str">
        <f t="shared" si="0"/>
        <v>ref_maxcap_rim</v>
      </c>
      <c r="B27" s="43" t="s">
        <v>154</v>
      </c>
      <c r="C27" s="44" t="s">
        <v>41</v>
      </c>
      <c r="D27" s="45" t="s">
        <v>0</v>
      </c>
      <c r="E27" s="46" t="s">
        <v>152</v>
      </c>
      <c r="F27" s="90" t="s">
        <v>63</v>
      </c>
      <c r="G27" s="90" t="s">
        <v>53</v>
      </c>
      <c r="H27" s="90" t="s">
        <v>64</v>
      </c>
      <c r="I27" s="90"/>
      <c r="J27" s="90"/>
      <c r="K27" s="175" t="s">
        <v>0</v>
      </c>
      <c r="L27" s="47" t="str">
        <f t="shared" si="2"/>
        <v>ref_maxcap_rim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100"/>
      <c r="BP27" s="100"/>
      <c r="BQ27" s="100"/>
      <c r="BR27" s="100"/>
      <c r="BS27" s="100"/>
      <c r="BT27" s="100"/>
      <c r="BU27" s="100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DT27" s="33"/>
      <c r="DU27" s="33"/>
      <c r="DV27" s="33"/>
      <c r="DW27" s="33"/>
    </row>
    <row r="28" spans="1:127" s="49" customFormat="1" x14ac:dyDescent="0.25">
      <c r="A28" s="217" t="str">
        <f t="shared" si="0"/>
        <v>ref_maxcap_peri</v>
      </c>
      <c r="B28" s="43" t="s">
        <v>154</v>
      </c>
      <c r="C28" s="44" t="s">
        <v>41</v>
      </c>
      <c r="D28" s="45" t="s">
        <v>0</v>
      </c>
      <c r="E28" s="46" t="s">
        <v>45</v>
      </c>
      <c r="F28" s="90" t="s">
        <v>63</v>
      </c>
      <c r="G28" s="90" t="s">
        <v>53</v>
      </c>
      <c r="H28" s="90" t="s">
        <v>64</v>
      </c>
      <c r="I28" s="90"/>
      <c r="J28" s="90"/>
      <c r="K28" s="175" t="s">
        <v>0</v>
      </c>
      <c r="L28" s="47" t="str">
        <f t="shared" si="2"/>
        <v>ref_maxcap_peri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100"/>
      <c r="BP28" s="100"/>
      <c r="BQ28" s="100"/>
      <c r="BR28" s="100"/>
      <c r="BS28" s="100"/>
      <c r="BT28" s="100"/>
      <c r="BU28" s="100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DT28" s="33"/>
      <c r="DU28" s="33"/>
      <c r="DV28" s="33"/>
      <c r="DW28" s="33"/>
    </row>
    <row r="29" spans="1:127" s="49" customFormat="1" x14ac:dyDescent="0.25">
      <c r="A29" s="217" t="str">
        <f t="shared" si="0"/>
        <v>ref_maxcap_glob</v>
      </c>
      <c r="B29" s="43" t="s">
        <v>154</v>
      </c>
      <c r="C29" s="44" t="s">
        <v>41</v>
      </c>
      <c r="D29" s="45" t="s">
        <v>0</v>
      </c>
      <c r="E29" s="46" t="s">
        <v>46</v>
      </c>
      <c r="F29" s="90" t="s">
        <v>63</v>
      </c>
      <c r="G29" s="90" t="s">
        <v>53</v>
      </c>
      <c r="H29" s="90" t="s">
        <v>64</v>
      </c>
      <c r="I29" s="90"/>
      <c r="J29" s="90"/>
      <c r="K29" s="175" t="s">
        <v>0</v>
      </c>
      <c r="L29" s="47" t="str">
        <f t="shared" si="2"/>
        <v>ref_maxcap_glob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101"/>
      <c r="BP29" s="101"/>
      <c r="BQ29" s="101"/>
      <c r="BR29" s="101"/>
      <c r="BS29" s="101"/>
      <c r="BT29" s="101"/>
      <c r="BU29" s="101"/>
      <c r="BV29" s="51"/>
      <c r="BW29" s="51"/>
      <c r="BX29" s="51"/>
      <c r="BY29" s="51"/>
      <c r="BZ29" s="33"/>
      <c r="CA29" s="33"/>
      <c r="CB29" s="33"/>
      <c r="CC29" s="33"/>
      <c r="CD29" s="33"/>
      <c r="CE29" s="33"/>
      <c r="DT29" s="33"/>
      <c r="DU29" s="33"/>
      <c r="DV29" s="33"/>
      <c r="DW29" s="33"/>
    </row>
    <row r="30" spans="1:127" x14ac:dyDescent="0.25">
      <c r="F30" s="91"/>
      <c r="G30" s="91"/>
      <c r="H30" s="91"/>
      <c r="I30" s="91"/>
      <c r="J30" s="91"/>
      <c r="K30" s="172"/>
      <c r="L30" s="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</row>
    <row r="31" spans="1:127" s="57" customFormat="1" x14ac:dyDescent="0.25">
      <c r="A31" s="219"/>
      <c r="B31" s="60" t="s">
        <v>67</v>
      </c>
      <c r="C31" s="56"/>
      <c r="D31" s="56"/>
      <c r="E31" s="56"/>
      <c r="F31" s="60"/>
      <c r="G31" s="60"/>
      <c r="H31" s="60"/>
      <c r="I31" s="60"/>
      <c r="J31" s="60"/>
      <c r="K31" s="173"/>
      <c r="L31" s="58"/>
      <c r="M31" s="59">
        <v>1908</v>
      </c>
      <c r="N31" s="59">
        <v>1909</v>
      </c>
      <c r="O31" s="59">
        <v>1910</v>
      </c>
      <c r="P31" s="59">
        <v>1911</v>
      </c>
      <c r="Q31" s="59">
        <v>1912</v>
      </c>
      <c r="R31" s="59">
        <v>1913</v>
      </c>
      <c r="S31" s="59">
        <v>1914</v>
      </c>
      <c r="T31" s="59">
        <v>1915</v>
      </c>
      <c r="U31" s="59">
        <v>1916</v>
      </c>
      <c r="V31" s="59">
        <v>1917</v>
      </c>
      <c r="W31" s="59">
        <v>1918</v>
      </c>
      <c r="X31" s="59">
        <v>1919</v>
      </c>
      <c r="Y31" s="59">
        <v>1920</v>
      </c>
      <c r="Z31" s="59">
        <v>1921</v>
      </c>
      <c r="AA31" s="59">
        <v>1922</v>
      </c>
      <c r="AB31" s="59">
        <v>1923</v>
      </c>
      <c r="AC31" s="59">
        <v>1924</v>
      </c>
      <c r="AD31" s="59">
        <v>1925</v>
      </c>
      <c r="AE31" s="59">
        <v>1926</v>
      </c>
      <c r="AF31" s="59">
        <v>1927</v>
      </c>
      <c r="AG31" s="59">
        <v>1928</v>
      </c>
      <c r="AH31" s="59">
        <v>1929</v>
      </c>
      <c r="AI31" s="59">
        <v>1930</v>
      </c>
      <c r="AJ31" s="59">
        <v>1931</v>
      </c>
      <c r="AK31" s="59">
        <v>1932</v>
      </c>
      <c r="AL31" s="59">
        <v>1933</v>
      </c>
      <c r="AM31" s="59">
        <v>1934</v>
      </c>
      <c r="AN31" s="59">
        <v>1935</v>
      </c>
      <c r="AO31" s="59">
        <v>1936</v>
      </c>
      <c r="AP31" s="59">
        <v>1937</v>
      </c>
      <c r="AQ31" s="59">
        <v>1938</v>
      </c>
      <c r="AR31" s="59">
        <v>1939</v>
      </c>
      <c r="AS31" s="59">
        <v>1940</v>
      </c>
      <c r="AT31" s="59">
        <v>1941</v>
      </c>
      <c r="AU31" s="59">
        <v>1942</v>
      </c>
      <c r="AV31" s="59">
        <v>1943</v>
      </c>
      <c r="AW31" s="59">
        <v>1944</v>
      </c>
      <c r="AX31" s="59">
        <v>1945</v>
      </c>
      <c r="AY31" s="59">
        <v>1946</v>
      </c>
      <c r="AZ31" s="59">
        <v>1947</v>
      </c>
      <c r="BA31" s="59">
        <v>1948</v>
      </c>
      <c r="BB31" s="59">
        <v>1949</v>
      </c>
      <c r="BC31" s="59">
        <v>1950</v>
      </c>
      <c r="BD31" s="59">
        <v>1951</v>
      </c>
      <c r="BE31" s="59">
        <v>1952</v>
      </c>
      <c r="BF31" s="59">
        <v>1953</v>
      </c>
      <c r="BG31" s="59">
        <v>1954</v>
      </c>
      <c r="BH31" s="59">
        <v>1955</v>
      </c>
      <c r="BI31" s="59">
        <v>1956</v>
      </c>
      <c r="BJ31" s="59">
        <v>1957</v>
      </c>
      <c r="BK31" s="59">
        <v>1958</v>
      </c>
      <c r="BL31" s="59">
        <v>1959</v>
      </c>
      <c r="BM31" s="59">
        <v>1960</v>
      </c>
      <c r="BN31" s="59">
        <v>1961</v>
      </c>
      <c r="BO31" s="59">
        <v>1962</v>
      </c>
      <c r="BP31" s="59">
        <v>1963</v>
      </c>
      <c r="BQ31" s="59">
        <v>1964</v>
      </c>
      <c r="BR31" s="59">
        <v>1965</v>
      </c>
      <c r="BS31" s="59">
        <v>1966</v>
      </c>
      <c r="BT31" s="59">
        <v>1967</v>
      </c>
      <c r="BU31" s="59">
        <v>1968</v>
      </c>
      <c r="BV31" s="59">
        <v>1969</v>
      </c>
      <c r="BW31" s="59">
        <v>1970</v>
      </c>
      <c r="BX31" s="59">
        <v>1971</v>
      </c>
      <c r="BY31" s="59">
        <v>1972</v>
      </c>
      <c r="BZ31" s="59">
        <v>1973</v>
      </c>
      <c r="CA31" s="59">
        <v>1974</v>
      </c>
      <c r="CB31" s="59">
        <v>1975</v>
      </c>
      <c r="CC31" s="59">
        <v>1976</v>
      </c>
      <c r="CD31" s="59">
        <v>1977</v>
      </c>
      <c r="CE31" s="59">
        <v>1978</v>
      </c>
      <c r="CF31" s="59">
        <v>1979</v>
      </c>
      <c r="CG31" s="59">
        <v>1980</v>
      </c>
      <c r="CH31" s="59">
        <v>1981</v>
      </c>
      <c r="CI31" s="59">
        <v>1982</v>
      </c>
      <c r="CJ31" s="59">
        <v>1983</v>
      </c>
      <c r="CK31" s="59">
        <v>1984</v>
      </c>
      <c r="CL31" s="59">
        <v>1985</v>
      </c>
      <c r="CM31" s="59">
        <v>1986</v>
      </c>
      <c r="CN31" s="59">
        <v>1987</v>
      </c>
      <c r="CO31" s="59">
        <v>1988</v>
      </c>
      <c r="CP31" s="59">
        <v>1989</v>
      </c>
      <c r="CQ31" s="59">
        <v>1990</v>
      </c>
      <c r="CR31" s="59">
        <v>1991</v>
      </c>
      <c r="CS31" s="59">
        <v>1992</v>
      </c>
      <c r="CT31" s="59">
        <v>1993</v>
      </c>
      <c r="CU31" s="59">
        <v>1994</v>
      </c>
      <c r="CV31" s="59">
        <v>1995</v>
      </c>
      <c r="CW31" s="59">
        <v>1996</v>
      </c>
      <c r="CX31" s="59">
        <v>1997</v>
      </c>
      <c r="CY31" s="59">
        <v>1998</v>
      </c>
      <c r="CZ31" s="59">
        <v>1999</v>
      </c>
      <c r="DA31" s="59">
        <v>2000</v>
      </c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T31" s="56"/>
      <c r="DU31" s="56"/>
      <c r="DV31" s="56"/>
      <c r="DW31" s="56"/>
    </row>
    <row r="33" spans="1:115" x14ac:dyDescent="0.25">
      <c r="A33" s="217" t="str">
        <f>L33</f>
        <v>clp_cumcap_core</v>
      </c>
      <c r="B33" s="41" t="s">
        <v>68</v>
      </c>
      <c r="C33" s="42" t="s">
        <v>69</v>
      </c>
      <c r="D33" s="41" t="s">
        <v>70</v>
      </c>
      <c r="E33" s="6" t="s">
        <v>44</v>
      </c>
      <c r="F33" s="88" t="s">
        <v>16</v>
      </c>
      <c r="G33" s="88" t="s">
        <v>53</v>
      </c>
      <c r="H33" s="88" t="s">
        <v>55</v>
      </c>
      <c r="I33" s="88">
        <v>1908</v>
      </c>
      <c r="J33" s="88">
        <v>2000</v>
      </c>
      <c r="K33" s="168" t="s">
        <v>75</v>
      </c>
      <c r="L33" s="8" t="str">
        <f>C33&amp;"_"&amp;H33&amp;"_"&amp;E33</f>
        <v>clp_cumcap_core</v>
      </c>
      <c r="M33" s="9">
        <v>12</v>
      </c>
      <c r="N33" s="9">
        <v>12</v>
      </c>
      <c r="O33" s="9">
        <v>42.1</v>
      </c>
      <c r="P33" s="9">
        <v>57.1</v>
      </c>
      <c r="Q33" s="9">
        <v>101.1</v>
      </c>
      <c r="R33" s="9">
        <v>202.6</v>
      </c>
      <c r="S33" s="9">
        <v>234.1</v>
      </c>
      <c r="T33" s="9">
        <v>278.89999999999998</v>
      </c>
      <c r="U33" s="9">
        <v>317.89999999999998</v>
      </c>
      <c r="V33" s="9">
        <v>459.9</v>
      </c>
      <c r="W33" s="9">
        <v>778.9</v>
      </c>
      <c r="X33" s="9">
        <v>1029.2</v>
      </c>
      <c r="Y33" s="9">
        <v>1199.7</v>
      </c>
      <c r="Z33" s="9">
        <v>1506.6000000000001</v>
      </c>
      <c r="AA33" s="9">
        <v>1737.4</v>
      </c>
      <c r="AB33" s="9">
        <v>1884.8000000000002</v>
      </c>
      <c r="AC33" s="9">
        <v>2442.4</v>
      </c>
      <c r="AD33" s="9">
        <v>3001.3</v>
      </c>
      <c r="AE33" s="9">
        <v>3627.4</v>
      </c>
      <c r="AF33" s="9">
        <v>4358.5</v>
      </c>
      <c r="AG33" s="9">
        <v>4866.3999999999996</v>
      </c>
      <c r="AH33" s="9">
        <v>5870.2999999999993</v>
      </c>
      <c r="AI33" s="9">
        <v>6694.579999999999</v>
      </c>
      <c r="AJ33" s="9">
        <v>6954.579999999999</v>
      </c>
      <c r="AK33" s="9">
        <v>7099.079999999999</v>
      </c>
      <c r="AL33" s="9">
        <v>7156.079999999999</v>
      </c>
      <c r="AM33" s="9">
        <v>7177.579999999999</v>
      </c>
      <c r="AN33" s="9">
        <v>7535.3799999999992</v>
      </c>
      <c r="AO33" s="9">
        <v>7649.1799999999994</v>
      </c>
      <c r="AP33" s="9">
        <v>7744.6799999999994</v>
      </c>
      <c r="AQ33" s="9">
        <v>8679.7799999999988</v>
      </c>
      <c r="AR33" s="9">
        <v>8916.7799999999988</v>
      </c>
      <c r="AS33" s="9">
        <v>9354.98</v>
      </c>
      <c r="AT33" s="9">
        <v>10263.379999999999</v>
      </c>
      <c r="AU33" s="9">
        <v>11392.279999999999</v>
      </c>
      <c r="AV33" s="9">
        <v>12195.38</v>
      </c>
      <c r="AW33" s="9">
        <v>12648.38</v>
      </c>
      <c r="AX33" s="9">
        <v>13119.48</v>
      </c>
      <c r="AY33" s="9">
        <v>13350.279999999999</v>
      </c>
      <c r="AZ33" s="9">
        <v>14004.579999999998</v>
      </c>
      <c r="BA33" s="9">
        <v>15188.829999999998</v>
      </c>
      <c r="BB33" s="9">
        <v>18163.429999999997</v>
      </c>
      <c r="BC33" s="9">
        <v>21109.129999999997</v>
      </c>
      <c r="BD33" s="9">
        <v>24834.079999999998</v>
      </c>
      <c r="BE33" s="9">
        <v>30191.279999999999</v>
      </c>
      <c r="BF33" s="9">
        <v>38027.18</v>
      </c>
      <c r="BG33" s="9">
        <v>47216.990000000005</v>
      </c>
      <c r="BH33" s="9">
        <v>58182.69</v>
      </c>
      <c r="BI33" s="9">
        <v>64385.120000000003</v>
      </c>
      <c r="BJ33" s="9">
        <v>72927.92</v>
      </c>
      <c r="BK33" s="9">
        <v>84301.319999999992</v>
      </c>
      <c r="BL33" s="9">
        <v>98465.12</v>
      </c>
      <c r="BM33" s="9">
        <v>110357.53</v>
      </c>
      <c r="BN33" s="9">
        <v>119877.13</v>
      </c>
      <c r="BO33" s="9">
        <v>131466.71</v>
      </c>
      <c r="BP33" s="9">
        <v>142739.00999999998</v>
      </c>
      <c r="BQ33" s="9">
        <v>153449.75999999998</v>
      </c>
      <c r="BR33" s="9">
        <v>167351.71999999997</v>
      </c>
      <c r="BS33" s="9">
        <v>178949.71199999997</v>
      </c>
      <c r="BT33" s="9">
        <v>198177.16199999995</v>
      </c>
      <c r="BU33" s="9">
        <v>216891.53199999995</v>
      </c>
      <c r="BV33" s="9">
        <v>240044.94199999995</v>
      </c>
      <c r="BW33" s="9">
        <v>266624.14199999993</v>
      </c>
      <c r="BX33" s="9">
        <v>290387.39199999993</v>
      </c>
      <c r="BY33" s="9">
        <v>312236.69199999992</v>
      </c>
      <c r="BZ33" s="9">
        <v>337137.2919999999</v>
      </c>
      <c r="CA33" s="9">
        <v>355044.2919999999</v>
      </c>
      <c r="CB33" s="9">
        <v>372342.89199999988</v>
      </c>
      <c r="CC33" s="9">
        <v>387259.09199999989</v>
      </c>
      <c r="CD33" s="9">
        <v>403148.06199999986</v>
      </c>
      <c r="CE33" s="9">
        <v>419986.00199999986</v>
      </c>
      <c r="CF33" s="9">
        <v>436585.36599999986</v>
      </c>
      <c r="CG33" s="9">
        <v>457154.80799999984</v>
      </c>
      <c r="CH33" s="9">
        <v>475558.93199999986</v>
      </c>
      <c r="CI33" s="9">
        <v>492586.98199999984</v>
      </c>
      <c r="CJ33" s="9">
        <v>506419.44199999986</v>
      </c>
      <c r="CK33" s="9">
        <v>526005.65199999989</v>
      </c>
      <c r="CL33" s="9">
        <v>544238.14299999992</v>
      </c>
      <c r="CM33" s="9">
        <v>557831.78299999994</v>
      </c>
      <c r="CN33" s="9">
        <v>566889.68299999996</v>
      </c>
      <c r="CO33" s="9">
        <v>570035.56299999997</v>
      </c>
      <c r="CP33" s="9">
        <v>578161.36300000001</v>
      </c>
      <c r="CQ33" s="9">
        <v>582312.56299999997</v>
      </c>
      <c r="CR33" s="9">
        <v>588864.01299999992</v>
      </c>
      <c r="CS33" s="9">
        <v>592801.78299999994</v>
      </c>
      <c r="CT33" s="9">
        <v>598636.03299999994</v>
      </c>
      <c r="CU33" s="9">
        <v>604319.95299999998</v>
      </c>
      <c r="CV33" s="9">
        <v>610197.05299999996</v>
      </c>
      <c r="CW33" s="9">
        <v>614116.95299999998</v>
      </c>
      <c r="CX33" s="9">
        <v>618736.353</v>
      </c>
      <c r="CY33" s="9">
        <v>623030.65300000005</v>
      </c>
      <c r="CZ33" s="9">
        <v>626055.73100000003</v>
      </c>
      <c r="DA33" s="9">
        <v>631193.63100000005</v>
      </c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x14ac:dyDescent="0.25">
      <c r="A34" s="217" t="str">
        <f>L34</f>
        <v>clp_cumcap_rimFSU</v>
      </c>
      <c r="B34" s="41" t="s">
        <v>68</v>
      </c>
      <c r="C34" s="42" t="s">
        <v>69</v>
      </c>
      <c r="D34" s="41" t="s">
        <v>71</v>
      </c>
      <c r="E34" s="6" t="s">
        <v>205</v>
      </c>
      <c r="F34" s="88" t="s">
        <v>16</v>
      </c>
      <c r="G34" s="88" t="s">
        <v>53</v>
      </c>
      <c r="H34" s="88" t="s">
        <v>55</v>
      </c>
      <c r="I34" s="88">
        <v>1908</v>
      </c>
      <c r="J34" s="88">
        <v>2000</v>
      </c>
      <c r="K34" s="168" t="s">
        <v>75</v>
      </c>
      <c r="L34" s="8" t="str">
        <f>C34&amp;"_"&amp;H34&amp;"_"&amp;E34</f>
        <v>clp_cumcap_rimFSU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5.8</v>
      </c>
      <c r="W34" s="9">
        <v>5.8</v>
      </c>
      <c r="X34" s="9">
        <v>5.8</v>
      </c>
      <c r="Y34" s="9">
        <v>5.8</v>
      </c>
      <c r="Z34" s="9">
        <v>5.8</v>
      </c>
      <c r="AA34" s="9">
        <v>15.8</v>
      </c>
      <c r="AB34" s="9">
        <v>15.8</v>
      </c>
      <c r="AC34" s="9">
        <v>15.8</v>
      </c>
      <c r="AD34" s="9">
        <v>15.8</v>
      </c>
      <c r="AE34" s="9">
        <v>15.8</v>
      </c>
      <c r="AF34" s="9">
        <v>17.8</v>
      </c>
      <c r="AG34" s="9">
        <v>48.5</v>
      </c>
      <c r="AH34" s="9">
        <v>55.3</v>
      </c>
      <c r="AI34" s="9">
        <v>78.199999999999989</v>
      </c>
      <c r="AJ34" s="9">
        <v>80.699999999999989</v>
      </c>
      <c r="AK34" s="9">
        <v>82.1</v>
      </c>
      <c r="AL34" s="9">
        <v>149.30000000000001</v>
      </c>
      <c r="AM34" s="9">
        <v>152</v>
      </c>
      <c r="AN34" s="9">
        <v>155.9</v>
      </c>
      <c r="AO34" s="9">
        <v>229</v>
      </c>
      <c r="AP34" s="9">
        <v>304.5</v>
      </c>
      <c r="AQ34" s="9">
        <v>365.2</v>
      </c>
      <c r="AR34" s="9">
        <v>386.7</v>
      </c>
      <c r="AS34" s="9">
        <v>411.4</v>
      </c>
      <c r="AT34" s="9">
        <v>457.09999999999997</v>
      </c>
      <c r="AU34" s="9">
        <v>543.4</v>
      </c>
      <c r="AV34" s="9">
        <v>559.9</v>
      </c>
      <c r="AW34" s="9">
        <v>603.9</v>
      </c>
      <c r="AX34" s="9">
        <v>652.1</v>
      </c>
      <c r="AY34" s="9">
        <v>653.6</v>
      </c>
      <c r="AZ34" s="9">
        <v>683.6</v>
      </c>
      <c r="BA34" s="9">
        <v>702.80000000000007</v>
      </c>
      <c r="BB34" s="9">
        <v>787.30000000000007</v>
      </c>
      <c r="BC34" s="9">
        <v>927.60000000000014</v>
      </c>
      <c r="BD34" s="9">
        <v>1265.1000000000001</v>
      </c>
      <c r="BE34" s="9">
        <v>1495.8000000000002</v>
      </c>
      <c r="BF34" s="9">
        <v>2268.4</v>
      </c>
      <c r="BG34" s="9">
        <v>2958.62</v>
      </c>
      <c r="BH34" s="9">
        <v>3622.12</v>
      </c>
      <c r="BI34" s="9">
        <v>4142.92</v>
      </c>
      <c r="BJ34" s="9">
        <v>5338.62</v>
      </c>
      <c r="BK34" s="9">
        <v>6691.92</v>
      </c>
      <c r="BL34" s="9">
        <v>7378.32</v>
      </c>
      <c r="BM34" s="9">
        <v>9466.2199999999993</v>
      </c>
      <c r="BN34" s="9">
        <v>13071.22</v>
      </c>
      <c r="BO34" s="9">
        <v>15708.72</v>
      </c>
      <c r="BP34" s="9">
        <v>19476.72</v>
      </c>
      <c r="BQ34" s="9">
        <v>22081.920000000002</v>
      </c>
      <c r="BR34" s="9">
        <v>26158.420000000002</v>
      </c>
      <c r="BS34" s="9">
        <v>29285.22</v>
      </c>
      <c r="BT34" s="9">
        <v>33951.72</v>
      </c>
      <c r="BU34" s="9">
        <v>36288.82</v>
      </c>
      <c r="BV34" s="9">
        <v>42052.82</v>
      </c>
      <c r="BW34" s="9">
        <v>48393.82</v>
      </c>
      <c r="BX34" s="9">
        <v>51846.32</v>
      </c>
      <c r="BY34" s="9">
        <v>55418.12</v>
      </c>
      <c r="BZ34" s="9">
        <v>60209.72</v>
      </c>
      <c r="CA34" s="9">
        <v>63404.62</v>
      </c>
      <c r="CB34" s="9">
        <v>66719.62</v>
      </c>
      <c r="CC34" s="9">
        <v>69926.01999999999</v>
      </c>
      <c r="CD34" s="9">
        <v>74014.01999999999</v>
      </c>
      <c r="CE34" s="9">
        <v>79156.319999999992</v>
      </c>
      <c r="CF34" s="9">
        <v>82916.319999999992</v>
      </c>
      <c r="CG34" s="9">
        <v>89049.62</v>
      </c>
      <c r="CH34" s="9">
        <v>90865.62</v>
      </c>
      <c r="CI34" s="9">
        <v>94180.62</v>
      </c>
      <c r="CJ34" s="9">
        <v>98437.62</v>
      </c>
      <c r="CK34" s="9">
        <v>101352.26999999999</v>
      </c>
      <c r="CL34" s="9">
        <v>104688.26999999999</v>
      </c>
      <c r="CM34" s="9">
        <v>107039.26999999999</v>
      </c>
      <c r="CN34" s="9">
        <v>111895.37</v>
      </c>
      <c r="CO34" s="9">
        <v>114640.37</v>
      </c>
      <c r="CP34" s="9">
        <v>114744.17</v>
      </c>
      <c r="CQ34" s="9">
        <v>116251.17</v>
      </c>
      <c r="CR34" s="9">
        <v>117280.06999999999</v>
      </c>
      <c r="CS34" s="9">
        <v>118222.67</v>
      </c>
      <c r="CT34" s="9">
        <v>119339.47</v>
      </c>
      <c r="CU34" s="9">
        <v>120896.97</v>
      </c>
      <c r="CV34" s="9">
        <v>121329.77</v>
      </c>
      <c r="CW34" s="9">
        <v>122032.67</v>
      </c>
      <c r="CX34" s="9">
        <v>122517.67</v>
      </c>
      <c r="CY34" s="9">
        <v>122596.56999999999</v>
      </c>
      <c r="CZ34" s="9">
        <v>123422.06999999999</v>
      </c>
      <c r="DA34" s="9">
        <v>123422.06999999999</v>
      </c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x14ac:dyDescent="0.25">
      <c r="A35" s="217" t="str">
        <f>L35</f>
        <v>clp_cumcap_rim</v>
      </c>
      <c r="B35" s="41" t="s">
        <v>68</v>
      </c>
      <c r="C35" s="42" t="s">
        <v>69</v>
      </c>
      <c r="D35" s="41" t="s">
        <v>72</v>
      </c>
      <c r="E35" s="6" t="s">
        <v>152</v>
      </c>
      <c r="F35" s="88" t="s">
        <v>16</v>
      </c>
      <c r="G35" s="88" t="s">
        <v>53</v>
      </c>
      <c r="H35" s="88" t="s">
        <v>55</v>
      </c>
      <c r="I35" s="88">
        <v>1908</v>
      </c>
      <c r="J35" s="88">
        <v>2000</v>
      </c>
      <c r="K35" s="168" t="s">
        <v>75</v>
      </c>
      <c r="L35" s="8" t="str">
        <f>C35&amp;"_"&amp;H35&amp;"_"&amp;E35</f>
        <v>clp_cumcap_rim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3</v>
      </c>
      <c r="AJ35" s="9">
        <v>35.5</v>
      </c>
      <c r="AK35" s="9">
        <v>35.5</v>
      </c>
      <c r="AL35" s="9">
        <v>48</v>
      </c>
      <c r="AM35" s="9">
        <v>75.5</v>
      </c>
      <c r="AN35" s="9">
        <v>75.5</v>
      </c>
      <c r="AO35" s="9">
        <v>90.5</v>
      </c>
      <c r="AP35" s="9">
        <v>110.5</v>
      </c>
      <c r="AQ35" s="9">
        <v>110.5</v>
      </c>
      <c r="AR35" s="9">
        <v>143.5</v>
      </c>
      <c r="AS35" s="9">
        <v>173.5</v>
      </c>
      <c r="AT35" s="9">
        <v>188.5</v>
      </c>
      <c r="AU35" s="9">
        <v>261</v>
      </c>
      <c r="AV35" s="9">
        <v>291</v>
      </c>
      <c r="AW35" s="9">
        <v>294.5</v>
      </c>
      <c r="AX35" s="9">
        <v>294.5</v>
      </c>
      <c r="AY35" s="9">
        <v>314.5</v>
      </c>
      <c r="AZ35" s="9">
        <v>344.5</v>
      </c>
      <c r="BA35" s="9">
        <v>374.5</v>
      </c>
      <c r="BB35" s="9">
        <v>434.5</v>
      </c>
      <c r="BC35" s="9">
        <v>472</v>
      </c>
      <c r="BD35" s="9">
        <v>539.5</v>
      </c>
      <c r="BE35" s="9">
        <v>629.5</v>
      </c>
      <c r="BF35" s="9">
        <v>689.5</v>
      </c>
      <c r="BG35" s="9">
        <v>966.5</v>
      </c>
      <c r="BH35" s="9">
        <v>1488</v>
      </c>
      <c r="BI35" s="9">
        <v>1835.2</v>
      </c>
      <c r="BJ35" s="9">
        <v>2102.4</v>
      </c>
      <c r="BK35" s="9">
        <v>2897.4</v>
      </c>
      <c r="BL35" s="9">
        <v>4143.3999999999996</v>
      </c>
      <c r="BM35" s="9">
        <v>5838.4</v>
      </c>
      <c r="BN35" s="9">
        <v>6460.4</v>
      </c>
      <c r="BO35" s="9">
        <v>7193.9</v>
      </c>
      <c r="BP35" s="9">
        <v>8032.5999999999995</v>
      </c>
      <c r="BQ35" s="9">
        <v>9332.0999999999985</v>
      </c>
      <c r="BR35" s="9">
        <v>10748.099999999999</v>
      </c>
      <c r="BS35" s="9">
        <v>12231.599999999999</v>
      </c>
      <c r="BT35" s="9">
        <v>14791.099999999999</v>
      </c>
      <c r="BU35" s="9">
        <v>17066.099999999999</v>
      </c>
      <c r="BV35" s="9">
        <v>18888.599999999999</v>
      </c>
      <c r="BW35" s="9">
        <v>20314.599999999999</v>
      </c>
      <c r="BX35" s="9">
        <v>22392.85</v>
      </c>
      <c r="BY35" s="9">
        <v>24580.35</v>
      </c>
      <c r="BZ35" s="9">
        <v>26949.35</v>
      </c>
      <c r="CA35" s="9">
        <v>29464.85</v>
      </c>
      <c r="CB35" s="9">
        <v>32380.85</v>
      </c>
      <c r="CC35" s="9">
        <v>36271.85</v>
      </c>
      <c r="CD35" s="9">
        <v>39611.35</v>
      </c>
      <c r="CE35" s="9">
        <v>43655.35</v>
      </c>
      <c r="CF35" s="9">
        <v>48590.35</v>
      </c>
      <c r="CG35" s="9">
        <v>52273.35</v>
      </c>
      <c r="CH35" s="9">
        <v>55309.15</v>
      </c>
      <c r="CI35" s="9">
        <v>61513.85</v>
      </c>
      <c r="CJ35" s="9">
        <v>69633.850000000006</v>
      </c>
      <c r="CK35" s="9">
        <v>79585.850000000006</v>
      </c>
      <c r="CL35" s="9">
        <v>89823.450000000012</v>
      </c>
      <c r="CM35" s="9">
        <v>99387.150000000009</v>
      </c>
      <c r="CN35" s="9">
        <v>110748.11000000002</v>
      </c>
      <c r="CO35" s="9">
        <v>123096.61000000002</v>
      </c>
      <c r="CP35" s="9">
        <v>135958.61000000002</v>
      </c>
      <c r="CQ35" s="9">
        <v>148294.64000000001</v>
      </c>
      <c r="CR35" s="9">
        <v>161017.34000000003</v>
      </c>
      <c r="CS35" s="9">
        <v>175999.84000000003</v>
      </c>
      <c r="CT35" s="9">
        <v>189041.34000000003</v>
      </c>
      <c r="CU35" s="9">
        <v>201090.94000000003</v>
      </c>
      <c r="CV35" s="9">
        <v>214102.04000000004</v>
      </c>
      <c r="CW35" s="9">
        <v>234151.54000000004</v>
      </c>
      <c r="CX35" s="9">
        <v>252080.89000000004</v>
      </c>
      <c r="CY35" s="9">
        <v>270107.59000000003</v>
      </c>
      <c r="CZ35" s="9">
        <v>291050.99000000005</v>
      </c>
      <c r="DA35" s="9">
        <v>313034.99</v>
      </c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x14ac:dyDescent="0.25">
      <c r="A36" s="217" t="str">
        <f>L36</f>
        <v>clp_cumcap_peri</v>
      </c>
      <c r="B36" s="41" t="s">
        <v>68</v>
      </c>
      <c r="C36" s="42" t="s">
        <v>69</v>
      </c>
      <c r="D36" s="41" t="s">
        <v>73</v>
      </c>
      <c r="E36" s="6" t="s">
        <v>45</v>
      </c>
      <c r="F36" s="88" t="s">
        <v>16</v>
      </c>
      <c r="G36" s="88" t="s">
        <v>53</v>
      </c>
      <c r="H36" s="88" t="s">
        <v>55</v>
      </c>
      <c r="I36" s="88">
        <v>1908</v>
      </c>
      <c r="J36" s="88">
        <v>2000</v>
      </c>
      <c r="K36" s="168" t="s">
        <v>75</v>
      </c>
      <c r="L36" s="8" t="str">
        <f>C36&amp;"_"&amp;H36&amp;"_"&amp;E36</f>
        <v>clp_cumcap_peri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10</v>
      </c>
      <c r="W36" s="9">
        <v>10</v>
      </c>
      <c r="X36" s="9">
        <v>10</v>
      </c>
      <c r="Y36" s="9">
        <v>10</v>
      </c>
      <c r="Z36" s="9">
        <v>10</v>
      </c>
      <c r="AA36" s="9">
        <v>10</v>
      </c>
      <c r="AB36" s="9">
        <v>10</v>
      </c>
      <c r="AC36" s="9">
        <v>10</v>
      </c>
      <c r="AD36" s="9">
        <v>10</v>
      </c>
      <c r="AE36" s="9">
        <v>10</v>
      </c>
      <c r="AF36" s="9">
        <v>10</v>
      </c>
      <c r="AG36" s="9">
        <v>10</v>
      </c>
      <c r="AH36" s="9">
        <v>10</v>
      </c>
      <c r="AI36" s="9">
        <v>10</v>
      </c>
      <c r="AJ36" s="9">
        <v>10</v>
      </c>
      <c r="AK36" s="9">
        <v>10</v>
      </c>
      <c r="AL36" s="9">
        <v>10</v>
      </c>
      <c r="AM36" s="9">
        <v>13.9</v>
      </c>
      <c r="AN36" s="9">
        <v>13.9</v>
      </c>
      <c r="AO36" s="9">
        <v>13.9</v>
      </c>
      <c r="AP36" s="9">
        <v>13.9</v>
      </c>
      <c r="AQ36" s="9">
        <v>20.2</v>
      </c>
      <c r="AR36" s="9">
        <v>67.55</v>
      </c>
      <c r="AS36" s="9">
        <v>67.55</v>
      </c>
      <c r="AT36" s="9">
        <v>67.55</v>
      </c>
      <c r="AU36" s="9">
        <v>67.55</v>
      </c>
      <c r="AV36" s="9">
        <v>67.55</v>
      </c>
      <c r="AW36" s="9">
        <v>67.55</v>
      </c>
      <c r="AX36" s="9">
        <v>67.55</v>
      </c>
      <c r="AY36" s="9">
        <v>67.55</v>
      </c>
      <c r="AZ36" s="9">
        <v>67.55</v>
      </c>
      <c r="BA36" s="9">
        <v>90.05</v>
      </c>
      <c r="BB36" s="9">
        <v>117.4</v>
      </c>
      <c r="BC36" s="9">
        <v>117.4</v>
      </c>
      <c r="BD36" s="9">
        <v>117.4</v>
      </c>
      <c r="BE36" s="9">
        <v>149.9</v>
      </c>
      <c r="BF36" s="9">
        <v>380.4</v>
      </c>
      <c r="BG36" s="9">
        <v>473</v>
      </c>
      <c r="BH36" s="9">
        <v>543</v>
      </c>
      <c r="BI36" s="9">
        <v>667</v>
      </c>
      <c r="BJ36" s="9">
        <v>749</v>
      </c>
      <c r="BK36" s="9">
        <v>791</v>
      </c>
      <c r="BL36" s="9">
        <v>824</v>
      </c>
      <c r="BM36" s="9">
        <v>824</v>
      </c>
      <c r="BN36" s="9">
        <v>874</v>
      </c>
      <c r="BO36" s="9">
        <v>904</v>
      </c>
      <c r="BP36" s="9">
        <v>968.25</v>
      </c>
      <c r="BQ36" s="9">
        <v>1088.25</v>
      </c>
      <c r="BR36" s="9">
        <v>1169.25</v>
      </c>
      <c r="BS36" s="9">
        <v>1169.25</v>
      </c>
      <c r="BT36" s="9">
        <v>1169.25</v>
      </c>
      <c r="BU36" s="9">
        <v>1229.25</v>
      </c>
      <c r="BV36" s="9">
        <v>1229.25</v>
      </c>
      <c r="BW36" s="9">
        <v>1360.25</v>
      </c>
      <c r="BX36" s="9">
        <v>1360.25</v>
      </c>
      <c r="BY36" s="9">
        <v>1750.25</v>
      </c>
      <c r="BZ36" s="9">
        <v>1970.25</v>
      </c>
      <c r="CA36" s="9">
        <v>2246.25</v>
      </c>
      <c r="CB36" s="9">
        <v>2320.25</v>
      </c>
      <c r="CC36" s="9">
        <v>2736.25</v>
      </c>
      <c r="CD36" s="9">
        <v>3263.05</v>
      </c>
      <c r="CE36" s="9">
        <v>3413.05</v>
      </c>
      <c r="CF36" s="9">
        <v>3450.8500000000004</v>
      </c>
      <c r="CG36" s="9">
        <v>3480.4500000000003</v>
      </c>
      <c r="CH36" s="9">
        <v>4111.25</v>
      </c>
      <c r="CI36" s="9">
        <v>5601.15</v>
      </c>
      <c r="CJ36" s="9">
        <v>6721.8499999999995</v>
      </c>
      <c r="CK36" s="9">
        <v>8242.25</v>
      </c>
      <c r="CL36" s="9">
        <v>9138.9500000000007</v>
      </c>
      <c r="CM36" s="9">
        <v>10743.95</v>
      </c>
      <c r="CN36" s="9">
        <v>12594.95</v>
      </c>
      <c r="CO36" s="9">
        <v>12879.95</v>
      </c>
      <c r="CP36" s="9">
        <v>13378.95</v>
      </c>
      <c r="CQ36" s="9">
        <v>14208.95</v>
      </c>
      <c r="CR36" s="9">
        <v>15084.550000000001</v>
      </c>
      <c r="CS36" s="9">
        <v>15527.050000000001</v>
      </c>
      <c r="CT36" s="9">
        <v>15737.050000000001</v>
      </c>
      <c r="CU36" s="9">
        <v>17022.050000000003</v>
      </c>
      <c r="CV36" s="9">
        <v>18563.350000000002</v>
      </c>
      <c r="CW36" s="9">
        <v>19654.350000000002</v>
      </c>
      <c r="CX36" s="9">
        <v>20504.350000000002</v>
      </c>
      <c r="CY36" s="9">
        <v>20679.350000000002</v>
      </c>
      <c r="CZ36" s="9">
        <v>21178.350000000002</v>
      </c>
      <c r="DA36" s="9">
        <v>22991.350000000002</v>
      </c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x14ac:dyDescent="0.25">
      <c r="A37" s="217" t="str">
        <f>L37</f>
        <v>clp_cumcap_glob</v>
      </c>
      <c r="B37" s="41" t="s">
        <v>68</v>
      </c>
      <c r="C37" s="42" t="s">
        <v>69</v>
      </c>
      <c r="D37" s="41" t="s">
        <v>15</v>
      </c>
      <c r="E37" s="6" t="s">
        <v>46</v>
      </c>
      <c r="F37" s="88" t="s">
        <v>16</v>
      </c>
      <c r="G37" s="88" t="s">
        <v>53</v>
      </c>
      <c r="H37" s="88" t="s">
        <v>55</v>
      </c>
      <c r="I37" s="88">
        <v>1908</v>
      </c>
      <c r="J37" s="88">
        <v>2000</v>
      </c>
      <c r="K37" s="168" t="s">
        <v>75</v>
      </c>
      <c r="L37" s="8" t="str">
        <f>C37&amp;"_"&amp;H37&amp;"_"&amp;E37</f>
        <v>clp_cumcap_glob</v>
      </c>
      <c r="M37" s="9">
        <v>12</v>
      </c>
      <c r="N37" s="9">
        <v>12</v>
      </c>
      <c r="O37" s="9">
        <v>42.1</v>
      </c>
      <c r="P37" s="9">
        <v>57.1</v>
      </c>
      <c r="Q37" s="9">
        <v>101.1</v>
      </c>
      <c r="R37" s="9">
        <v>202.6</v>
      </c>
      <c r="S37" s="9">
        <v>234.1</v>
      </c>
      <c r="T37" s="9">
        <v>278.89999999999998</v>
      </c>
      <c r="U37" s="9">
        <v>317.89999999999998</v>
      </c>
      <c r="V37" s="9">
        <v>475.7</v>
      </c>
      <c r="W37" s="9">
        <v>794.7</v>
      </c>
      <c r="X37" s="9">
        <v>1045</v>
      </c>
      <c r="Y37" s="9">
        <v>1215.5</v>
      </c>
      <c r="Z37" s="9">
        <v>1522.4</v>
      </c>
      <c r="AA37" s="9">
        <v>1763.2</v>
      </c>
      <c r="AB37" s="9">
        <v>1910.6000000000001</v>
      </c>
      <c r="AC37" s="9">
        <v>2468.2000000000003</v>
      </c>
      <c r="AD37" s="9">
        <v>3027.1000000000004</v>
      </c>
      <c r="AE37" s="9">
        <v>3653.2000000000003</v>
      </c>
      <c r="AF37" s="9">
        <v>4386.3</v>
      </c>
      <c r="AG37" s="9">
        <v>4924.9000000000005</v>
      </c>
      <c r="AH37" s="9">
        <v>5935.6</v>
      </c>
      <c r="AI37" s="9">
        <v>6785.7800000000007</v>
      </c>
      <c r="AJ37" s="9">
        <v>7080.7800000000007</v>
      </c>
      <c r="AK37" s="9">
        <v>7226.68</v>
      </c>
      <c r="AL37" s="9">
        <v>7363.38</v>
      </c>
      <c r="AM37" s="9">
        <v>7418.9800000000005</v>
      </c>
      <c r="AN37" s="9">
        <v>7780.68</v>
      </c>
      <c r="AO37" s="9">
        <v>7982.58</v>
      </c>
      <c r="AP37" s="9">
        <v>8173.58</v>
      </c>
      <c r="AQ37" s="9">
        <v>9175.68</v>
      </c>
      <c r="AR37" s="9">
        <v>9514.5300000000007</v>
      </c>
      <c r="AS37" s="9">
        <v>10007.43</v>
      </c>
      <c r="AT37" s="9">
        <v>10976.53</v>
      </c>
      <c r="AU37" s="9">
        <v>12264.230000000001</v>
      </c>
      <c r="AV37" s="9">
        <v>13113.830000000002</v>
      </c>
      <c r="AW37" s="9">
        <v>13614.330000000002</v>
      </c>
      <c r="AX37" s="9">
        <v>14133.630000000001</v>
      </c>
      <c r="AY37" s="9">
        <v>14385.93</v>
      </c>
      <c r="AZ37" s="9">
        <v>15100.23</v>
      </c>
      <c r="BA37" s="9">
        <v>16356.18</v>
      </c>
      <c r="BB37" s="9">
        <v>19502.63</v>
      </c>
      <c r="BC37" s="9">
        <v>22626.13</v>
      </c>
      <c r="BD37" s="9">
        <v>26756.080000000002</v>
      </c>
      <c r="BE37" s="9">
        <v>32466.480000000003</v>
      </c>
      <c r="BF37" s="9">
        <v>41365.480000000003</v>
      </c>
      <c r="BG37" s="9">
        <v>51615.11</v>
      </c>
      <c r="BH37" s="9">
        <v>63835.81</v>
      </c>
      <c r="BI37" s="9">
        <v>71030.239999999991</v>
      </c>
      <c r="BJ37" s="9">
        <v>81117.939999999988</v>
      </c>
      <c r="BK37" s="9">
        <v>94681.639999999985</v>
      </c>
      <c r="BL37" s="9">
        <v>110810.83999999998</v>
      </c>
      <c r="BM37" s="9">
        <v>126486.14999999998</v>
      </c>
      <c r="BN37" s="9">
        <v>140282.74999999997</v>
      </c>
      <c r="BO37" s="9">
        <v>155273.32999999996</v>
      </c>
      <c r="BP37" s="9">
        <v>171216.57999999996</v>
      </c>
      <c r="BQ37" s="9">
        <v>185952.02999999997</v>
      </c>
      <c r="BR37" s="9">
        <v>205427.48999999996</v>
      </c>
      <c r="BS37" s="9">
        <v>221635.78199999995</v>
      </c>
      <c r="BT37" s="9">
        <v>248089.23199999996</v>
      </c>
      <c r="BU37" s="9">
        <v>271475.70199999993</v>
      </c>
      <c r="BV37" s="9">
        <v>302215.61199999991</v>
      </c>
      <c r="BW37" s="9">
        <v>336692.81199999992</v>
      </c>
      <c r="BX37" s="9">
        <v>365986.81199999992</v>
      </c>
      <c r="BY37" s="9">
        <v>393985.41199999989</v>
      </c>
      <c r="BZ37" s="9">
        <v>426266.61199999991</v>
      </c>
      <c r="CA37" s="9">
        <v>450160.01199999993</v>
      </c>
      <c r="CB37" s="9">
        <v>473763.61199999991</v>
      </c>
      <c r="CC37" s="9">
        <v>496193.21199999988</v>
      </c>
      <c r="CD37" s="9">
        <v>520036.4819999999</v>
      </c>
      <c r="CE37" s="9">
        <v>546210.72199999995</v>
      </c>
      <c r="CF37" s="9">
        <v>571542.88599999994</v>
      </c>
      <c r="CG37" s="9">
        <v>601958.22799999989</v>
      </c>
      <c r="CH37" s="9">
        <v>625844.95199999993</v>
      </c>
      <c r="CI37" s="9">
        <v>653882.60199999996</v>
      </c>
      <c r="CJ37" s="9">
        <v>681212.76199999999</v>
      </c>
      <c r="CK37" s="9">
        <v>715186.022</v>
      </c>
      <c r="CL37" s="9">
        <v>747888.81299999997</v>
      </c>
      <c r="CM37" s="9">
        <v>775002.15299999993</v>
      </c>
      <c r="CN37" s="9">
        <v>802128.1129999999</v>
      </c>
      <c r="CO37" s="9">
        <v>820652.4929999999</v>
      </c>
      <c r="CP37" s="9">
        <v>842243.09299999988</v>
      </c>
      <c r="CQ37" s="9">
        <v>861067.32299999986</v>
      </c>
      <c r="CR37" s="9">
        <v>882245.97299999988</v>
      </c>
      <c r="CS37" s="9">
        <v>902551.34299999988</v>
      </c>
      <c r="CT37" s="9">
        <v>922753.89299999992</v>
      </c>
      <c r="CU37" s="9">
        <v>943329.91299999994</v>
      </c>
      <c r="CV37" s="9">
        <v>964192.21299999999</v>
      </c>
      <c r="CW37" s="9">
        <v>989955.51300000004</v>
      </c>
      <c r="CX37" s="9">
        <v>1013839.263</v>
      </c>
      <c r="CY37" s="9">
        <v>1036414.1630000001</v>
      </c>
      <c r="CZ37" s="9">
        <v>1061707.1410000001</v>
      </c>
      <c r="DA37" s="9">
        <v>1090642.041</v>
      </c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x14ac:dyDescent="0.25">
      <c r="F38" s="91"/>
      <c r="G38" s="91"/>
      <c r="H38" s="91"/>
      <c r="I38" s="91"/>
      <c r="J38" s="91"/>
      <c r="K38" s="172"/>
      <c r="L38" s="7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x14ac:dyDescent="0.25">
      <c r="A39" s="217" t="str">
        <f t="shared" ref="A39:A55" si="3">L39</f>
        <v>clp_cumuni_core</v>
      </c>
      <c r="B39" s="41" t="s">
        <v>68</v>
      </c>
      <c r="C39" s="42" t="s">
        <v>69</v>
      </c>
      <c r="D39" s="41" t="s">
        <v>70</v>
      </c>
      <c r="E39" s="6" t="s">
        <v>44</v>
      </c>
      <c r="F39" s="88" t="s">
        <v>74</v>
      </c>
      <c r="G39" s="88" t="s">
        <v>59</v>
      </c>
      <c r="H39" s="88" t="s">
        <v>60</v>
      </c>
      <c r="I39" s="88">
        <v>1908</v>
      </c>
      <c r="J39" s="88">
        <v>2000</v>
      </c>
      <c r="K39" s="168" t="s">
        <v>75</v>
      </c>
      <c r="L39" s="8" t="str">
        <f>C39&amp;"_"&amp;H39&amp;"_"&amp;E39</f>
        <v>clp_cumuni_core</v>
      </c>
      <c r="M39" s="3">
        <v>1</v>
      </c>
      <c r="N39" s="3">
        <v>1</v>
      </c>
      <c r="O39" s="3">
        <v>7</v>
      </c>
      <c r="P39" s="3">
        <v>8</v>
      </c>
      <c r="Q39" s="3">
        <v>11</v>
      </c>
      <c r="R39" s="3">
        <v>18</v>
      </c>
      <c r="S39" s="3">
        <v>22</v>
      </c>
      <c r="T39" s="3">
        <v>25</v>
      </c>
      <c r="U39" s="3">
        <v>33</v>
      </c>
      <c r="V39" s="3">
        <v>44</v>
      </c>
      <c r="W39" s="3">
        <v>56</v>
      </c>
      <c r="X39" s="3">
        <v>68</v>
      </c>
      <c r="Y39" s="3">
        <v>76</v>
      </c>
      <c r="Z39" s="3">
        <v>90</v>
      </c>
      <c r="AA39" s="3">
        <v>100</v>
      </c>
      <c r="AB39" s="3">
        <v>112</v>
      </c>
      <c r="AC39" s="3">
        <v>142</v>
      </c>
      <c r="AD39" s="3">
        <v>167</v>
      </c>
      <c r="AE39" s="3">
        <v>186</v>
      </c>
      <c r="AF39" s="3">
        <v>216</v>
      </c>
      <c r="AG39" s="3">
        <v>243</v>
      </c>
      <c r="AH39" s="3">
        <v>270</v>
      </c>
      <c r="AI39" s="3">
        <v>291</v>
      </c>
      <c r="AJ39" s="3">
        <v>305</v>
      </c>
      <c r="AK39" s="3">
        <v>312</v>
      </c>
      <c r="AL39" s="3">
        <v>318</v>
      </c>
      <c r="AM39" s="3">
        <v>322</v>
      </c>
      <c r="AN39" s="3">
        <v>336</v>
      </c>
      <c r="AO39" s="3">
        <v>346</v>
      </c>
      <c r="AP39" s="3">
        <v>355</v>
      </c>
      <c r="AQ39" s="3">
        <v>388</v>
      </c>
      <c r="AR39" s="3">
        <v>401</v>
      </c>
      <c r="AS39" s="3">
        <v>425</v>
      </c>
      <c r="AT39" s="3">
        <v>454</v>
      </c>
      <c r="AU39" s="3">
        <v>486</v>
      </c>
      <c r="AV39" s="3">
        <v>506</v>
      </c>
      <c r="AW39" s="3">
        <v>515</v>
      </c>
      <c r="AX39" s="3">
        <v>534</v>
      </c>
      <c r="AY39" s="3">
        <v>554</v>
      </c>
      <c r="AZ39" s="3">
        <v>583</v>
      </c>
      <c r="BA39" s="3">
        <v>633</v>
      </c>
      <c r="BB39" s="3">
        <v>711</v>
      </c>
      <c r="BC39" s="3">
        <v>785</v>
      </c>
      <c r="BD39" s="3">
        <v>856</v>
      </c>
      <c r="BE39" s="3">
        <v>945</v>
      </c>
      <c r="BF39" s="3">
        <v>1059</v>
      </c>
      <c r="BG39" s="3">
        <v>1174</v>
      </c>
      <c r="BH39" s="3">
        <v>1290</v>
      </c>
      <c r="BI39" s="3">
        <v>1371</v>
      </c>
      <c r="BJ39" s="3">
        <v>1482</v>
      </c>
      <c r="BK39" s="3">
        <v>1599</v>
      </c>
      <c r="BL39" s="3">
        <v>1715</v>
      </c>
      <c r="BM39" s="3">
        <v>1816</v>
      </c>
      <c r="BN39" s="3">
        <v>1894</v>
      </c>
      <c r="BO39" s="3">
        <v>1985</v>
      </c>
      <c r="BP39" s="3">
        <v>2059</v>
      </c>
      <c r="BQ39" s="3">
        <v>2145</v>
      </c>
      <c r="BR39" s="3">
        <v>2225</v>
      </c>
      <c r="BS39" s="3">
        <v>2298</v>
      </c>
      <c r="BT39" s="3">
        <v>2392</v>
      </c>
      <c r="BU39" s="3">
        <v>2478</v>
      </c>
      <c r="BV39" s="3">
        <v>2562</v>
      </c>
      <c r="BW39" s="3">
        <v>2645</v>
      </c>
      <c r="BX39" s="3">
        <v>2715</v>
      </c>
      <c r="BY39" s="3">
        <v>2776</v>
      </c>
      <c r="BZ39" s="3">
        <v>2833</v>
      </c>
      <c r="CA39" s="3">
        <v>2873</v>
      </c>
      <c r="CB39" s="3">
        <v>2920</v>
      </c>
      <c r="CC39" s="3">
        <v>2957</v>
      </c>
      <c r="CD39" s="3">
        <v>2994</v>
      </c>
      <c r="CE39" s="3">
        <v>3037</v>
      </c>
      <c r="CF39" s="3">
        <v>3079</v>
      </c>
      <c r="CG39" s="3">
        <v>3126</v>
      </c>
      <c r="CH39" s="3">
        <v>3182</v>
      </c>
      <c r="CI39" s="3">
        <v>3239</v>
      </c>
      <c r="CJ39" s="3">
        <v>3294</v>
      </c>
      <c r="CK39" s="3">
        <v>3352</v>
      </c>
      <c r="CL39" s="3">
        <v>3410</v>
      </c>
      <c r="CM39" s="3">
        <v>3458</v>
      </c>
      <c r="CN39" s="3">
        <v>3504</v>
      </c>
      <c r="CO39" s="3">
        <v>3537</v>
      </c>
      <c r="CP39" s="3">
        <v>3583</v>
      </c>
      <c r="CQ39" s="3">
        <v>3609</v>
      </c>
      <c r="CR39" s="3">
        <v>3637</v>
      </c>
      <c r="CS39" s="3">
        <v>3664</v>
      </c>
      <c r="CT39" s="3">
        <v>3688</v>
      </c>
      <c r="CU39" s="3">
        <v>3708</v>
      </c>
      <c r="CV39" s="3">
        <v>3731</v>
      </c>
      <c r="CW39" s="3">
        <v>3748</v>
      </c>
      <c r="CX39" s="3">
        <v>3763</v>
      </c>
      <c r="CY39" s="3">
        <v>3770</v>
      </c>
      <c r="CZ39" s="3">
        <v>3781</v>
      </c>
      <c r="DA39" s="3">
        <v>3792</v>
      </c>
      <c r="DB39" s="11"/>
      <c r="DC39" s="11"/>
      <c r="DD39" s="11"/>
      <c r="DE39" s="11"/>
    </row>
    <row r="40" spans="1:115" x14ac:dyDescent="0.25">
      <c r="A40" s="217" t="str">
        <f t="shared" si="3"/>
        <v>clp_cumuni_rimFSU</v>
      </c>
      <c r="B40" s="41" t="s">
        <v>68</v>
      </c>
      <c r="C40" s="42" t="s">
        <v>69</v>
      </c>
      <c r="D40" s="41" t="s">
        <v>71</v>
      </c>
      <c r="E40" s="6" t="s">
        <v>205</v>
      </c>
      <c r="F40" s="88" t="s">
        <v>74</v>
      </c>
      <c r="G40" s="88" t="s">
        <v>59</v>
      </c>
      <c r="H40" s="88" t="s">
        <v>60</v>
      </c>
      <c r="I40" s="88">
        <v>1908</v>
      </c>
      <c r="J40" s="88">
        <v>2000</v>
      </c>
      <c r="K40" s="168" t="s">
        <v>75</v>
      </c>
      <c r="L40" s="8" t="str">
        <f>C40&amp;"_"&amp;H40&amp;"_"&amp;E40</f>
        <v>clp_cumuni_rimFSU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2</v>
      </c>
      <c r="AB40" s="3">
        <v>2</v>
      </c>
      <c r="AC40" s="3">
        <v>2</v>
      </c>
      <c r="AD40" s="3">
        <v>2</v>
      </c>
      <c r="AE40" s="3">
        <v>2</v>
      </c>
      <c r="AF40" s="3">
        <v>4</v>
      </c>
      <c r="AG40" s="3">
        <v>10</v>
      </c>
      <c r="AH40" s="3">
        <v>11</v>
      </c>
      <c r="AI40" s="3">
        <v>15</v>
      </c>
      <c r="AJ40" s="3">
        <v>16</v>
      </c>
      <c r="AK40" s="3">
        <v>17</v>
      </c>
      <c r="AL40" s="3">
        <v>24</v>
      </c>
      <c r="AM40" s="3">
        <v>26</v>
      </c>
      <c r="AN40" s="3">
        <v>29</v>
      </c>
      <c r="AO40" s="3">
        <v>34</v>
      </c>
      <c r="AP40" s="3">
        <v>43</v>
      </c>
      <c r="AQ40" s="3">
        <v>52</v>
      </c>
      <c r="AR40" s="3">
        <v>55</v>
      </c>
      <c r="AS40" s="3">
        <v>58</v>
      </c>
      <c r="AT40" s="3">
        <v>62</v>
      </c>
      <c r="AU40" s="3">
        <v>73</v>
      </c>
      <c r="AV40" s="3">
        <v>77</v>
      </c>
      <c r="AW40" s="3">
        <v>80</v>
      </c>
      <c r="AX40" s="3">
        <v>83</v>
      </c>
      <c r="AY40" s="3">
        <v>84</v>
      </c>
      <c r="AZ40" s="3">
        <v>86</v>
      </c>
      <c r="BA40" s="3">
        <v>88</v>
      </c>
      <c r="BB40" s="3">
        <v>92</v>
      </c>
      <c r="BC40" s="3">
        <v>98</v>
      </c>
      <c r="BD40" s="3">
        <v>110</v>
      </c>
      <c r="BE40" s="3">
        <v>129</v>
      </c>
      <c r="BF40" s="3">
        <v>148</v>
      </c>
      <c r="BG40" s="3">
        <v>169</v>
      </c>
      <c r="BH40" s="3">
        <v>200</v>
      </c>
      <c r="BI40" s="3">
        <v>227</v>
      </c>
      <c r="BJ40" s="3">
        <v>264</v>
      </c>
      <c r="BK40" s="3">
        <v>297</v>
      </c>
      <c r="BL40" s="3">
        <v>322</v>
      </c>
      <c r="BM40" s="3">
        <v>354</v>
      </c>
      <c r="BN40" s="3">
        <v>396</v>
      </c>
      <c r="BO40" s="3">
        <v>438</v>
      </c>
      <c r="BP40" s="3">
        <v>484</v>
      </c>
      <c r="BQ40" s="3">
        <v>529</v>
      </c>
      <c r="BR40" s="3">
        <v>564</v>
      </c>
      <c r="BS40" s="3">
        <v>603</v>
      </c>
      <c r="BT40" s="3">
        <v>641</v>
      </c>
      <c r="BU40" s="3">
        <v>661</v>
      </c>
      <c r="BV40" s="3">
        <v>702</v>
      </c>
      <c r="BW40" s="3">
        <v>735</v>
      </c>
      <c r="BX40" s="3">
        <v>762</v>
      </c>
      <c r="BY40" s="3">
        <v>787</v>
      </c>
      <c r="BZ40" s="3">
        <v>815</v>
      </c>
      <c r="CA40" s="3">
        <v>842</v>
      </c>
      <c r="CB40" s="3">
        <v>865</v>
      </c>
      <c r="CC40" s="3">
        <v>890</v>
      </c>
      <c r="CD40" s="3">
        <v>914</v>
      </c>
      <c r="CE40" s="3">
        <v>949</v>
      </c>
      <c r="CF40" s="3">
        <v>974</v>
      </c>
      <c r="CG40" s="3">
        <v>1006</v>
      </c>
      <c r="CH40" s="3">
        <v>1017</v>
      </c>
      <c r="CI40" s="3">
        <v>1039</v>
      </c>
      <c r="CJ40" s="3">
        <v>1057</v>
      </c>
      <c r="CK40" s="3">
        <v>1078</v>
      </c>
      <c r="CL40" s="3">
        <v>1094</v>
      </c>
      <c r="CM40" s="3">
        <v>1107</v>
      </c>
      <c r="CN40" s="3">
        <v>1126</v>
      </c>
      <c r="CO40" s="3">
        <v>1143</v>
      </c>
      <c r="CP40" s="3">
        <v>1151</v>
      </c>
      <c r="CQ40" s="3">
        <v>1158</v>
      </c>
      <c r="CR40" s="3">
        <v>1167</v>
      </c>
      <c r="CS40" s="3">
        <v>1179</v>
      </c>
      <c r="CT40" s="3">
        <v>1189</v>
      </c>
      <c r="CU40" s="3">
        <v>1199</v>
      </c>
      <c r="CV40" s="3">
        <v>1207</v>
      </c>
      <c r="CW40" s="3">
        <v>1215</v>
      </c>
      <c r="CX40" s="3">
        <v>1221</v>
      </c>
      <c r="CY40" s="3">
        <v>1224</v>
      </c>
      <c r="CZ40" s="3">
        <v>1233</v>
      </c>
      <c r="DA40" s="3">
        <v>1233</v>
      </c>
      <c r="DB40" s="11"/>
      <c r="DC40" s="11"/>
      <c r="DD40" s="11"/>
      <c r="DE40" s="11"/>
    </row>
    <row r="41" spans="1:115" x14ac:dyDescent="0.25">
      <c r="A41" s="217" t="str">
        <f t="shared" si="3"/>
        <v>clp_cumuni_rim</v>
      </c>
      <c r="B41" s="41" t="s">
        <v>68</v>
      </c>
      <c r="C41" s="42" t="s">
        <v>69</v>
      </c>
      <c r="D41" s="41" t="s">
        <v>72</v>
      </c>
      <c r="E41" s="6" t="s">
        <v>152</v>
      </c>
      <c r="F41" s="88" t="s">
        <v>74</v>
      </c>
      <c r="G41" s="88" t="s">
        <v>59</v>
      </c>
      <c r="H41" s="88" t="s">
        <v>60</v>
      </c>
      <c r="I41" s="88">
        <v>1908</v>
      </c>
      <c r="J41" s="88">
        <v>2000</v>
      </c>
      <c r="K41" s="168" t="s">
        <v>75</v>
      </c>
      <c r="L41" s="8" t="str">
        <f>C41&amp;"_"&amp;H41&amp;"_"&amp;E41</f>
        <v>clp_cumuni_rim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2</v>
      </c>
      <c r="AJ41" s="3">
        <v>4</v>
      </c>
      <c r="AK41" s="3">
        <v>4</v>
      </c>
      <c r="AL41" s="3">
        <v>5</v>
      </c>
      <c r="AM41" s="3">
        <v>8</v>
      </c>
      <c r="AN41" s="3">
        <v>8</v>
      </c>
      <c r="AO41" s="3">
        <v>9</v>
      </c>
      <c r="AP41" s="3">
        <v>10</v>
      </c>
      <c r="AQ41" s="3">
        <v>10</v>
      </c>
      <c r="AR41" s="3">
        <v>12</v>
      </c>
      <c r="AS41" s="3">
        <v>13</v>
      </c>
      <c r="AT41" s="3">
        <v>14</v>
      </c>
      <c r="AU41" s="3">
        <v>17</v>
      </c>
      <c r="AV41" s="3">
        <v>18</v>
      </c>
      <c r="AW41" s="3">
        <v>19</v>
      </c>
      <c r="AX41" s="3">
        <v>19</v>
      </c>
      <c r="AY41" s="3">
        <v>20</v>
      </c>
      <c r="AZ41" s="3">
        <v>22</v>
      </c>
      <c r="BA41" s="3">
        <v>24</v>
      </c>
      <c r="BB41" s="3">
        <v>26</v>
      </c>
      <c r="BC41" s="3">
        <v>28</v>
      </c>
      <c r="BD41" s="3">
        <v>29</v>
      </c>
      <c r="BE41" s="3">
        <v>31</v>
      </c>
      <c r="BF41" s="3">
        <v>33</v>
      </c>
      <c r="BG41" s="3">
        <v>39</v>
      </c>
      <c r="BH41" s="3">
        <v>50</v>
      </c>
      <c r="BI41" s="3">
        <v>65</v>
      </c>
      <c r="BJ41" s="3">
        <v>70</v>
      </c>
      <c r="BK41" s="3">
        <v>92</v>
      </c>
      <c r="BL41" s="3">
        <v>123</v>
      </c>
      <c r="BM41" s="3">
        <v>160</v>
      </c>
      <c r="BN41" s="3">
        <v>165</v>
      </c>
      <c r="BO41" s="3">
        <v>176</v>
      </c>
      <c r="BP41" s="3">
        <v>193</v>
      </c>
      <c r="BQ41" s="3">
        <v>210</v>
      </c>
      <c r="BR41" s="3">
        <v>230</v>
      </c>
      <c r="BS41" s="3">
        <v>256</v>
      </c>
      <c r="BT41" s="3">
        <v>284</v>
      </c>
      <c r="BU41" s="3">
        <v>312</v>
      </c>
      <c r="BV41" s="3">
        <v>332</v>
      </c>
      <c r="BW41" s="3">
        <v>345</v>
      </c>
      <c r="BX41" s="3">
        <v>360</v>
      </c>
      <c r="BY41" s="3">
        <v>383</v>
      </c>
      <c r="BZ41" s="3">
        <v>407</v>
      </c>
      <c r="CA41" s="3">
        <v>439</v>
      </c>
      <c r="CB41" s="3">
        <v>463</v>
      </c>
      <c r="CC41" s="3">
        <v>493</v>
      </c>
      <c r="CD41" s="3">
        <v>527</v>
      </c>
      <c r="CE41" s="3">
        <v>554</v>
      </c>
      <c r="CF41" s="3">
        <v>574</v>
      </c>
      <c r="CG41" s="3">
        <v>587</v>
      </c>
      <c r="CH41" s="3">
        <v>606</v>
      </c>
      <c r="CI41" s="3">
        <v>637</v>
      </c>
      <c r="CJ41" s="3">
        <v>676</v>
      </c>
      <c r="CK41" s="3">
        <v>726</v>
      </c>
      <c r="CL41" s="3">
        <v>776</v>
      </c>
      <c r="CM41" s="3">
        <v>818</v>
      </c>
      <c r="CN41" s="3">
        <v>866</v>
      </c>
      <c r="CO41" s="3">
        <v>918</v>
      </c>
      <c r="CP41" s="3">
        <v>974</v>
      </c>
      <c r="CQ41" s="3">
        <v>1029</v>
      </c>
      <c r="CR41" s="3">
        <v>1086</v>
      </c>
      <c r="CS41" s="3">
        <v>1152</v>
      </c>
      <c r="CT41" s="3">
        <v>1213</v>
      </c>
      <c r="CU41" s="3">
        <v>1266</v>
      </c>
      <c r="CV41" s="3">
        <v>1327</v>
      </c>
      <c r="CW41" s="3">
        <v>1406</v>
      </c>
      <c r="CX41" s="3">
        <v>1481</v>
      </c>
      <c r="CY41" s="3">
        <v>1565</v>
      </c>
      <c r="CZ41" s="3">
        <v>1641</v>
      </c>
      <c r="DA41" s="3">
        <v>1707</v>
      </c>
      <c r="DB41" s="11"/>
      <c r="DC41" s="11"/>
      <c r="DD41" s="11"/>
      <c r="DE41" s="11"/>
    </row>
    <row r="42" spans="1:115" x14ac:dyDescent="0.25">
      <c r="A42" s="217" t="str">
        <f t="shared" si="3"/>
        <v>clp_cumuni_peri</v>
      </c>
      <c r="B42" s="41" t="s">
        <v>68</v>
      </c>
      <c r="C42" s="42" t="s">
        <v>69</v>
      </c>
      <c r="D42" s="41" t="s">
        <v>73</v>
      </c>
      <c r="E42" s="6" t="s">
        <v>45</v>
      </c>
      <c r="F42" s="88" t="s">
        <v>74</v>
      </c>
      <c r="G42" s="88" t="s">
        <v>59</v>
      </c>
      <c r="H42" s="88" t="s">
        <v>60</v>
      </c>
      <c r="I42" s="88">
        <v>1908</v>
      </c>
      <c r="J42" s="88">
        <v>2000</v>
      </c>
      <c r="K42" s="168" t="s">
        <v>75</v>
      </c>
      <c r="L42" s="8" t="str">
        <f>C42&amp;"_"&amp;H42&amp;"_"&amp;E42</f>
        <v>clp_cumuni_peri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>
        <v>1</v>
      </c>
      <c r="AE42" s="3">
        <v>1</v>
      </c>
      <c r="AF42" s="3">
        <v>1</v>
      </c>
      <c r="AG42" s="3">
        <v>1</v>
      </c>
      <c r="AH42" s="3">
        <v>1</v>
      </c>
      <c r="AI42" s="3">
        <v>1</v>
      </c>
      <c r="AJ42" s="3">
        <v>1</v>
      </c>
      <c r="AK42" s="3">
        <v>1</v>
      </c>
      <c r="AL42" s="3">
        <v>1</v>
      </c>
      <c r="AM42" s="3">
        <v>2</v>
      </c>
      <c r="AN42" s="3">
        <v>2</v>
      </c>
      <c r="AO42" s="3">
        <v>2</v>
      </c>
      <c r="AP42" s="3">
        <v>2</v>
      </c>
      <c r="AQ42" s="3">
        <v>3</v>
      </c>
      <c r="AR42" s="3">
        <v>5</v>
      </c>
      <c r="AS42" s="3">
        <v>5</v>
      </c>
      <c r="AT42" s="3">
        <v>5</v>
      </c>
      <c r="AU42" s="3">
        <v>5</v>
      </c>
      <c r="AV42" s="3">
        <v>5</v>
      </c>
      <c r="AW42" s="3">
        <v>5</v>
      </c>
      <c r="AX42" s="3">
        <v>5</v>
      </c>
      <c r="AY42" s="3">
        <v>5</v>
      </c>
      <c r="AZ42" s="3">
        <v>5</v>
      </c>
      <c r="BA42" s="3">
        <v>7</v>
      </c>
      <c r="BB42" s="3">
        <v>8</v>
      </c>
      <c r="BC42" s="3">
        <v>8</v>
      </c>
      <c r="BD42" s="3">
        <v>8</v>
      </c>
      <c r="BE42" s="3">
        <v>11</v>
      </c>
      <c r="BF42" s="3">
        <v>19</v>
      </c>
      <c r="BG42" s="3">
        <v>26</v>
      </c>
      <c r="BH42" s="3">
        <v>29</v>
      </c>
      <c r="BI42" s="3">
        <v>34</v>
      </c>
      <c r="BJ42" s="3">
        <v>37</v>
      </c>
      <c r="BK42" s="3">
        <v>39</v>
      </c>
      <c r="BL42" s="3">
        <v>40</v>
      </c>
      <c r="BM42" s="3">
        <v>40</v>
      </c>
      <c r="BN42" s="3">
        <v>43</v>
      </c>
      <c r="BO42" s="3">
        <v>44</v>
      </c>
      <c r="BP42" s="3">
        <v>49</v>
      </c>
      <c r="BQ42" s="3">
        <v>50</v>
      </c>
      <c r="BR42" s="3">
        <v>53</v>
      </c>
      <c r="BS42" s="3">
        <v>53</v>
      </c>
      <c r="BT42" s="3">
        <v>53</v>
      </c>
      <c r="BU42" s="3">
        <v>54</v>
      </c>
      <c r="BV42" s="3">
        <v>54</v>
      </c>
      <c r="BW42" s="3">
        <v>56</v>
      </c>
      <c r="BX42" s="3">
        <v>56</v>
      </c>
      <c r="BY42" s="3">
        <v>66</v>
      </c>
      <c r="BZ42" s="3">
        <v>71</v>
      </c>
      <c r="CA42" s="3">
        <v>74</v>
      </c>
      <c r="CB42" s="3">
        <v>75</v>
      </c>
      <c r="CC42" s="3">
        <v>77</v>
      </c>
      <c r="CD42" s="3">
        <v>81</v>
      </c>
      <c r="CE42" s="3">
        <v>82</v>
      </c>
      <c r="CF42" s="3">
        <v>84</v>
      </c>
      <c r="CG42" s="3">
        <v>86</v>
      </c>
      <c r="CH42" s="3">
        <v>92</v>
      </c>
      <c r="CI42" s="3">
        <v>99</v>
      </c>
      <c r="CJ42" s="3">
        <v>106</v>
      </c>
      <c r="CK42" s="3">
        <v>113</v>
      </c>
      <c r="CL42" s="3">
        <v>120</v>
      </c>
      <c r="CM42" s="3">
        <v>131</v>
      </c>
      <c r="CN42" s="3">
        <v>141</v>
      </c>
      <c r="CO42" s="3">
        <v>143</v>
      </c>
      <c r="CP42" s="3">
        <v>149</v>
      </c>
      <c r="CQ42" s="3">
        <v>152</v>
      </c>
      <c r="CR42" s="3">
        <v>156</v>
      </c>
      <c r="CS42" s="3">
        <v>162</v>
      </c>
      <c r="CT42" s="3">
        <v>163</v>
      </c>
      <c r="CU42" s="3">
        <v>168</v>
      </c>
      <c r="CV42" s="3">
        <v>173</v>
      </c>
      <c r="CW42" s="3">
        <v>176</v>
      </c>
      <c r="CX42" s="3">
        <v>180</v>
      </c>
      <c r="CY42" s="3">
        <v>181</v>
      </c>
      <c r="CZ42" s="3">
        <v>186</v>
      </c>
      <c r="DA42" s="3">
        <v>194</v>
      </c>
      <c r="DB42" s="11"/>
      <c r="DC42" s="11"/>
      <c r="DD42" s="11"/>
      <c r="DE42" s="11"/>
    </row>
    <row r="43" spans="1:115" x14ac:dyDescent="0.25">
      <c r="A43" s="217" t="str">
        <f t="shared" si="3"/>
        <v>clp_cumuni_glob</v>
      </c>
      <c r="B43" s="41" t="s">
        <v>68</v>
      </c>
      <c r="C43" s="42" t="s">
        <v>69</v>
      </c>
      <c r="D43" s="41" t="s">
        <v>15</v>
      </c>
      <c r="E43" s="6" t="s">
        <v>46</v>
      </c>
      <c r="F43" s="88" t="s">
        <v>74</v>
      </c>
      <c r="G43" s="88" t="s">
        <v>59</v>
      </c>
      <c r="H43" s="88" t="s">
        <v>60</v>
      </c>
      <c r="I43" s="88">
        <v>1908</v>
      </c>
      <c r="J43" s="88">
        <v>2000</v>
      </c>
      <c r="K43" s="168" t="s">
        <v>75</v>
      </c>
      <c r="L43" s="8" t="str">
        <f>C43&amp;"_"&amp;H43&amp;"_"&amp;E43</f>
        <v>clp_cumuni_glob</v>
      </c>
      <c r="M43" s="3">
        <v>1</v>
      </c>
      <c r="N43" s="3">
        <v>1</v>
      </c>
      <c r="O43" s="3">
        <v>7</v>
      </c>
      <c r="P43" s="3">
        <v>8</v>
      </c>
      <c r="Q43" s="3">
        <v>11</v>
      </c>
      <c r="R43" s="3">
        <v>18</v>
      </c>
      <c r="S43" s="3">
        <v>22</v>
      </c>
      <c r="T43" s="3">
        <v>25</v>
      </c>
      <c r="U43" s="3">
        <v>33</v>
      </c>
      <c r="V43" s="3">
        <v>46</v>
      </c>
      <c r="W43" s="3">
        <v>58</v>
      </c>
      <c r="X43" s="3">
        <v>70</v>
      </c>
      <c r="Y43" s="3">
        <v>78</v>
      </c>
      <c r="Z43" s="3">
        <v>92</v>
      </c>
      <c r="AA43" s="3">
        <v>103</v>
      </c>
      <c r="AB43" s="3">
        <v>115</v>
      </c>
      <c r="AC43" s="3">
        <v>145</v>
      </c>
      <c r="AD43" s="3">
        <v>170</v>
      </c>
      <c r="AE43" s="3">
        <v>189</v>
      </c>
      <c r="AF43" s="3">
        <v>221</v>
      </c>
      <c r="AG43" s="3">
        <v>254</v>
      </c>
      <c r="AH43" s="3">
        <v>282</v>
      </c>
      <c r="AI43" s="3">
        <v>309</v>
      </c>
      <c r="AJ43" s="3">
        <v>326</v>
      </c>
      <c r="AK43" s="3">
        <v>334</v>
      </c>
      <c r="AL43" s="3">
        <v>348</v>
      </c>
      <c r="AM43" s="3">
        <v>358</v>
      </c>
      <c r="AN43" s="3">
        <v>375</v>
      </c>
      <c r="AO43" s="3">
        <v>391</v>
      </c>
      <c r="AP43" s="3">
        <v>410</v>
      </c>
      <c r="AQ43" s="3">
        <v>453</v>
      </c>
      <c r="AR43" s="3">
        <v>473</v>
      </c>
      <c r="AS43" s="3">
        <v>501</v>
      </c>
      <c r="AT43" s="3">
        <v>535</v>
      </c>
      <c r="AU43" s="3">
        <v>582</v>
      </c>
      <c r="AV43" s="3">
        <v>607</v>
      </c>
      <c r="AW43" s="3">
        <v>620</v>
      </c>
      <c r="AX43" s="3">
        <v>642</v>
      </c>
      <c r="AY43" s="3">
        <v>664</v>
      </c>
      <c r="AZ43" s="3">
        <v>697</v>
      </c>
      <c r="BA43" s="3">
        <v>753</v>
      </c>
      <c r="BB43" s="3">
        <v>838</v>
      </c>
      <c r="BC43" s="3">
        <v>920</v>
      </c>
      <c r="BD43" s="3">
        <v>1005</v>
      </c>
      <c r="BE43" s="3">
        <v>1118</v>
      </c>
      <c r="BF43" s="3">
        <v>1261</v>
      </c>
      <c r="BG43" s="3">
        <v>1416</v>
      </c>
      <c r="BH43" s="3">
        <v>1586</v>
      </c>
      <c r="BI43" s="3">
        <v>1719</v>
      </c>
      <c r="BJ43" s="3">
        <v>1879</v>
      </c>
      <c r="BK43" s="3">
        <v>2056</v>
      </c>
      <c r="BL43" s="3">
        <v>2234</v>
      </c>
      <c r="BM43" s="3">
        <v>2412</v>
      </c>
      <c r="BN43" s="3">
        <v>2547</v>
      </c>
      <c r="BO43" s="3">
        <v>2697</v>
      </c>
      <c r="BP43" s="3">
        <v>2844</v>
      </c>
      <c r="BQ43" s="3">
        <v>2999</v>
      </c>
      <c r="BR43" s="3">
        <v>3139</v>
      </c>
      <c r="BS43" s="3">
        <v>3279</v>
      </c>
      <c r="BT43" s="3">
        <v>3448</v>
      </c>
      <c r="BU43" s="3">
        <v>3589</v>
      </c>
      <c r="BV43" s="3">
        <v>3744</v>
      </c>
      <c r="BW43" s="3">
        <v>3880</v>
      </c>
      <c r="BX43" s="3">
        <v>3998</v>
      </c>
      <c r="BY43" s="3">
        <v>4119</v>
      </c>
      <c r="BZ43" s="3">
        <v>4236</v>
      </c>
      <c r="CA43" s="3">
        <v>4340</v>
      </c>
      <c r="CB43" s="3">
        <v>4437</v>
      </c>
      <c r="CC43" s="3">
        <v>4534</v>
      </c>
      <c r="CD43" s="3">
        <v>4636</v>
      </c>
      <c r="CE43" s="3">
        <v>4743</v>
      </c>
      <c r="CF43" s="3">
        <v>4836</v>
      </c>
      <c r="CG43" s="3">
        <v>4933</v>
      </c>
      <c r="CH43" s="3">
        <v>5027</v>
      </c>
      <c r="CI43" s="3">
        <v>5149</v>
      </c>
      <c r="CJ43" s="3">
        <v>5270</v>
      </c>
      <c r="CK43" s="3">
        <v>5406</v>
      </c>
      <c r="CL43" s="3">
        <v>5540</v>
      </c>
      <c r="CM43" s="3">
        <v>5657</v>
      </c>
      <c r="CN43" s="3">
        <v>5785</v>
      </c>
      <c r="CO43" s="3">
        <v>5892</v>
      </c>
      <c r="CP43" s="3">
        <v>6011</v>
      </c>
      <c r="CQ43" s="3">
        <v>6106</v>
      </c>
      <c r="CR43" s="3">
        <v>6206</v>
      </c>
      <c r="CS43" s="3">
        <v>6318</v>
      </c>
      <c r="CT43" s="3">
        <v>6415</v>
      </c>
      <c r="CU43" s="3">
        <v>6503</v>
      </c>
      <c r="CV43" s="3">
        <v>6600</v>
      </c>
      <c r="CW43" s="3">
        <v>6708</v>
      </c>
      <c r="CX43" s="3">
        <v>6810</v>
      </c>
      <c r="CY43" s="3">
        <v>6906</v>
      </c>
      <c r="CZ43" s="3">
        <v>7008</v>
      </c>
      <c r="DA43" s="3">
        <v>7094</v>
      </c>
      <c r="DB43" s="11"/>
      <c r="DC43" s="11"/>
      <c r="DD43" s="11"/>
      <c r="DE43" s="11"/>
    </row>
    <row r="44" spans="1:115" x14ac:dyDescent="0.25">
      <c r="F44" s="91"/>
      <c r="G44" s="91"/>
      <c r="H44" s="91"/>
      <c r="I44" s="91"/>
      <c r="J44" s="91"/>
      <c r="K44" s="172"/>
      <c r="L44" s="7"/>
      <c r="DB44" s="11"/>
      <c r="DC44" s="11"/>
      <c r="DD44" s="11"/>
      <c r="DE44" s="11"/>
    </row>
    <row r="45" spans="1:115" x14ac:dyDescent="0.25">
      <c r="A45" s="217" t="str">
        <f t="shared" si="3"/>
        <v>clp_avgcap_core</v>
      </c>
      <c r="B45" s="41" t="s">
        <v>68</v>
      </c>
      <c r="C45" s="42" t="s">
        <v>69</v>
      </c>
      <c r="D45" s="41" t="s">
        <v>70</v>
      </c>
      <c r="E45" s="6" t="s">
        <v>44</v>
      </c>
      <c r="F45" s="88" t="s">
        <v>62</v>
      </c>
      <c r="G45" s="88" t="s">
        <v>53</v>
      </c>
      <c r="H45" s="88" t="s">
        <v>61</v>
      </c>
      <c r="I45" s="88">
        <v>1908</v>
      </c>
      <c r="J45" s="88">
        <v>2000</v>
      </c>
      <c r="K45" s="168" t="s">
        <v>75</v>
      </c>
      <c r="L45" s="8" t="str">
        <f>C45&amp;"_"&amp;H45&amp;"_"&amp;E45</f>
        <v>clp_avgcap_core</v>
      </c>
      <c r="M45" s="9">
        <v>12</v>
      </c>
      <c r="N45" s="9">
        <v>0</v>
      </c>
      <c r="O45" s="9">
        <v>5.0166666666666666</v>
      </c>
      <c r="P45" s="9">
        <v>15</v>
      </c>
      <c r="Q45" s="9">
        <v>14.666666666666666</v>
      </c>
      <c r="R45" s="9">
        <v>14.5</v>
      </c>
      <c r="S45" s="9">
        <v>7.875</v>
      </c>
      <c r="T45" s="9">
        <v>14.933333333333332</v>
      </c>
      <c r="U45" s="9">
        <v>4.875</v>
      </c>
      <c r="V45" s="9">
        <v>12.909090909090908</v>
      </c>
      <c r="W45" s="9">
        <v>26.583333333333332</v>
      </c>
      <c r="X45" s="9">
        <v>20.858333333333334</v>
      </c>
      <c r="Y45" s="9">
        <v>21.3125</v>
      </c>
      <c r="Z45" s="9">
        <v>21.921428571428574</v>
      </c>
      <c r="AA45" s="9">
        <v>23.080000000000002</v>
      </c>
      <c r="AB45" s="9">
        <v>12.283333333333333</v>
      </c>
      <c r="AC45" s="9">
        <v>18.586666666666666</v>
      </c>
      <c r="AD45" s="9">
        <v>22.355999999999998</v>
      </c>
      <c r="AE45" s="9">
        <v>32.952631578947368</v>
      </c>
      <c r="AF45" s="9">
        <v>24.369999999999997</v>
      </c>
      <c r="AG45" s="9">
        <v>18.811111111111114</v>
      </c>
      <c r="AH45" s="9">
        <v>37.181481481481484</v>
      </c>
      <c r="AI45" s="9">
        <v>39.251428571428569</v>
      </c>
      <c r="AJ45" s="9">
        <v>18.571428571428573</v>
      </c>
      <c r="AK45" s="9">
        <v>20.642857142857142</v>
      </c>
      <c r="AL45" s="9">
        <v>9.5</v>
      </c>
      <c r="AM45" s="9">
        <v>5.375</v>
      </c>
      <c r="AN45" s="9">
        <v>25.557142857142857</v>
      </c>
      <c r="AO45" s="9">
        <v>11.379999999999999</v>
      </c>
      <c r="AP45" s="9">
        <v>10.611111111111111</v>
      </c>
      <c r="AQ45" s="9">
        <v>28.336363636363636</v>
      </c>
      <c r="AR45" s="9">
        <v>18.23076923076923</v>
      </c>
      <c r="AS45" s="9">
        <v>18.258333333333333</v>
      </c>
      <c r="AT45" s="9">
        <v>31.324137931034482</v>
      </c>
      <c r="AU45" s="9">
        <v>35.278125000000003</v>
      </c>
      <c r="AV45" s="9">
        <v>40.155000000000001</v>
      </c>
      <c r="AW45" s="9">
        <v>50.333333333333336</v>
      </c>
      <c r="AX45" s="9">
        <v>24.794736842105266</v>
      </c>
      <c r="AY45" s="9">
        <v>11.540000000000001</v>
      </c>
      <c r="AZ45" s="9">
        <v>22.562068965517241</v>
      </c>
      <c r="BA45" s="9">
        <v>23.684999999999999</v>
      </c>
      <c r="BB45" s="9">
        <v>38.135897435897434</v>
      </c>
      <c r="BC45" s="9">
        <v>39.806756756756762</v>
      </c>
      <c r="BD45" s="9">
        <v>52.464084507042251</v>
      </c>
      <c r="BE45" s="9">
        <v>60.193258426966288</v>
      </c>
      <c r="BF45" s="9">
        <v>68.735964912280707</v>
      </c>
      <c r="BG45" s="9">
        <v>79.911391304347831</v>
      </c>
      <c r="BH45" s="9">
        <v>94.531896551724131</v>
      </c>
      <c r="BI45" s="9">
        <v>76.573209876543217</v>
      </c>
      <c r="BJ45" s="9">
        <v>76.962162162162159</v>
      </c>
      <c r="BK45" s="9">
        <v>97.208547008547001</v>
      </c>
      <c r="BL45" s="9">
        <v>122.10172413793106</v>
      </c>
      <c r="BM45" s="9">
        <v>117.74663366336635</v>
      </c>
      <c r="BN45" s="9">
        <v>122.04615384615386</v>
      </c>
      <c r="BO45" s="9">
        <v>127.35802197802198</v>
      </c>
      <c r="BP45" s="9">
        <v>152.3283783783784</v>
      </c>
      <c r="BQ45" s="9">
        <v>124.54360465116281</v>
      </c>
      <c r="BR45" s="9">
        <v>173.77450000000002</v>
      </c>
      <c r="BS45" s="9">
        <v>158.87660273972602</v>
      </c>
      <c r="BT45" s="9">
        <v>204.54734042553187</v>
      </c>
      <c r="BU45" s="9">
        <v>217.60895348837212</v>
      </c>
      <c r="BV45" s="9">
        <v>275.63583333333327</v>
      </c>
      <c r="BW45" s="9">
        <v>320.23132530120472</v>
      </c>
      <c r="BX45" s="9">
        <v>339.47500000000002</v>
      </c>
      <c r="BY45" s="9">
        <v>358.18524590163923</v>
      </c>
      <c r="BZ45" s="9">
        <v>436.85263157894735</v>
      </c>
      <c r="CA45" s="9">
        <v>447.67500000000001</v>
      </c>
      <c r="CB45" s="9">
        <v>368.05531914893612</v>
      </c>
      <c r="CC45" s="9">
        <v>403.14054054054054</v>
      </c>
      <c r="CD45" s="9">
        <v>429.43162162162162</v>
      </c>
      <c r="CE45" s="9">
        <v>391.58</v>
      </c>
      <c r="CF45" s="9">
        <v>395.22295238095234</v>
      </c>
      <c r="CG45" s="9">
        <v>437.64770212765956</v>
      </c>
      <c r="CH45" s="9">
        <v>328.64507142857144</v>
      </c>
      <c r="CI45" s="9">
        <v>298.73771929824562</v>
      </c>
      <c r="CJ45" s="9">
        <v>251.49927272727263</v>
      </c>
      <c r="CK45" s="9">
        <v>337.69327586206902</v>
      </c>
      <c r="CL45" s="9">
        <v>314.35329310344827</v>
      </c>
      <c r="CM45" s="9">
        <v>283.20083333333338</v>
      </c>
      <c r="CN45" s="9">
        <v>196.91086956521738</v>
      </c>
      <c r="CO45" s="9">
        <v>95.329696969696968</v>
      </c>
      <c r="CP45" s="9">
        <v>176.64782608695651</v>
      </c>
      <c r="CQ45" s="9">
        <v>159.6615384615385</v>
      </c>
      <c r="CR45" s="9">
        <v>233.98035714285714</v>
      </c>
      <c r="CS45" s="9">
        <v>145.84333333333333</v>
      </c>
      <c r="CT45" s="9">
        <v>243.09375</v>
      </c>
      <c r="CU45" s="9">
        <v>284.19600000000003</v>
      </c>
      <c r="CV45" s="9">
        <v>255.52608695652177</v>
      </c>
      <c r="CW45" s="9">
        <v>230.58235294117648</v>
      </c>
      <c r="CX45" s="9">
        <v>307.95999999999998</v>
      </c>
      <c r="CY45" s="9">
        <v>613.47142857142865</v>
      </c>
      <c r="CZ45" s="9">
        <v>275.00709090909089</v>
      </c>
      <c r="DA45" s="9">
        <v>467.08181818181816</v>
      </c>
      <c r="DB45" s="13"/>
      <c r="DC45" s="13"/>
      <c r="DD45" s="13"/>
      <c r="DE45" s="13"/>
      <c r="DF45" s="9"/>
      <c r="DG45" s="9"/>
      <c r="DH45" s="9"/>
      <c r="DI45" s="9"/>
      <c r="DJ45" s="9"/>
      <c r="DK45" s="9"/>
    </row>
    <row r="46" spans="1:115" x14ac:dyDescent="0.25">
      <c r="A46" s="217" t="str">
        <f t="shared" si="3"/>
        <v>clp_avgcap_rimFSU</v>
      </c>
      <c r="B46" s="41" t="s">
        <v>68</v>
      </c>
      <c r="C46" s="42" t="s">
        <v>69</v>
      </c>
      <c r="D46" s="41" t="s">
        <v>71</v>
      </c>
      <c r="E46" s="6" t="s">
        <v>205</v>
      </c>
      <c r="F46" s="88" t="s">
        <v>62</v>
      </c>
      <c r="G46" s="88" t="s">
        <v>53</v>
      </c>
      <c r="H46" s="88" t="s">
        <v>61</v>
      </c>
      <c r="I46" s="88">
        <v>1908</v>
      </c>
      <c r="J46" s="88">
        <v>2000</v>
      </c>
      <c r="K46" s="168" t="s">
        <v>75</v>
      </c>
      <c r="L46" s="8" t="str">
        <f t="shared" ref="L46:L49" si="4">C46&amp;"_"&amp;H46&amp;"_"&amp;E46</f>
        <v>clp_avgcap_rimFSU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5.8</v>
      </c>
      <c r="W46" s="9">
        <v>0</v>
      </c>
      <c r="X46" s="9">
        <v>0</v>
      </c>
      <c r="Y46" s="9">
        <v>0</v>
      </c>
      <c r="Z46" s="9">
        <v>0</v>
      </c>
      <c r="AA46" s="9">
        <v>10</v>
      </c>
      <c r="AB46" s="9">
        <v>0</v>
      </c>
      <c r="AC46" s="9">
        <v>0</v>
      </c>
      <c r="AD46" s="9">
        <v>0</v>
      </c>
      <c r="AE46" s="9">
        <v>0</v>
      </c>
      <c r="AF46" s="9">
        <v>1</v>
      </c>
      <c r="AG46" s="9">
        <v>5.1166666666666663</v>
      </c>
      <c r="AH46" s="9">
        <v>6.8</v>
      </c>
      <c r="AI46" s="9">
        <v>5.7249999999999996</v>
      </c>
      <c r="AJ46" s="9">
        <v>2.5</v>
      </c>
      <c r="AK46" s="9">
        <v>1.4</v>
      </c>
      <c r="AL46" s="9">
        <v>9.6</v>
      </c>
      <c r="AM46" s="9">
        <v>1.35</v>
      </c>
      <c r="AN46" s="9">
        <v>1.3</v>
      </c>
      <c r="AO46" s="9">
        <v>14.62</v>
      </c>
      <c r="AP46" s="9">
        <v>8.3888888888888893</v>
      </c>
      <c r="AQ46" s="9">
        <v>6.7444444444444445</v>
      </c>
      <c r="AR46" s="9">
        <v>7.166666666666667</v>
      </c>
      <c r="AS46" s="9">
        <v>8.2333333333333325</v>
      </c>
      <c r="AT46" s="9">
        <v>11.425000000000001</v>
      </c>
      <c r="AU46" s="9">
        <v>7.8454545454545448</v>
      </c>
      <c r="AV46" s="9">
        <v>4.125</v>
      </c>
      <c r="AW46" s="9">
        <v>14.666666666666666</v>
      </c>
      <c r="AX46" s="9">
        <v>16.066666666666666</v>
      </c>
      <c r="AY46" s="9">
        <v>1.5</v>
      </c>
      <c r="AZ46" s="9">
        <v>15</v>
      </c>
      <c r="BA46" s="9">
        <v>9.6</v>
      </c>
      <c r="BB46" s="9">
        <v>21.125</v>
      </c>
      <c r="BC46" s="9">
        <v>23.383333333333336</v>
      </c>
      <c r="BD46" s="9">
        <v>28.125</v>
      </c>
      <c r="BE46" s="9">
        <v>12.142105263157895</v>
      </c>
      <c r="BF46" s="9">
        <v>40.663157894736841</v>
      </c>
      <c r="BG46" s="9">
        <v>32.867619047619051</v>
      </c>
      <c r="BH46" s="9">
        <v>21.403225806451612</v>
      </c>
      <c r="BI46" s="9">
        <v>19.288888888888888</v>
      </c>
      <c r="BJ46" s="9">
        <v>32.316216216216212</v>
      </c>
      <c r="BK46" s="9">
        <v>41.009090909090908</v>
      </c>
      <c r="BL46" s="9">
        <v>27.456</v>
      </c>
      <c r="BM46" s="9">
        <v>65.246875000000003</v>
      </c>
      <c r="BN46" s="9">
        <v>85.833333333333329</v>
      </c>
      <c r="BO46" s="9">
        <v>62.797619047619051</v>
      </c>
      <c r="BP46" s="9">
        <v>81.913043478260875</v>
      </c>
      <c r="BQ46" s="9">
        <v>57.893333333333331</v>
      </c>
      <c r="BR46" s="9">
        <v>116.47142857142858</v>
      </c>
      <c r="BS46" s="9">
        <v>80.174358974358981</v>
      </c>
      <c r="BT46" s="9">
        <v>122.80263157894737</v>
      </c>
      <c r="BU46" s="9">
        <v>116.85499999999999</v>
      </c>
      <c r="BV46" s="9">
        <v>140.58536585365854</v>
      </c>
      <c r="BW46" s="9">
        <v>192.15151515151516</v>
      </c>
      <c r="BX46" s="9">
        <v>127.87037037037037</v>
      </c>
      <c r="BY46" s="9">
        <v>142.87200000000001</v>
      </c>
      <c r="BZ46" s="9">
        <v>171.12857142857143</v>
      </c>
      <c r="CA46" s="9">
        <v>118.32962962962964</v>
      </c>
      <c r="CB46" s="9">
        <v>144.13043478260869</v>
      </c>
      <c r="CC46" s="9">
        <v>128.256</v>
      </c>
      <c r="CD46" s="9">
        <v>170.33333333333334</v>
      </c>
      <c r="CE46" s="9">
        <v>146.92285714285714</v>
      </c>
      <c r="CF46" s="9">
        <v>150.4</v>
      </c>
      <c r="CG46" s="9">
        <v>191.66562500000001</v>
      </c>
      <c r="CH46" s="9">
        <v>165.09090909090909</v>
      </c>
      <c r="CI46" s="9">
        <v>150.68181818181819</v>
      </c>
      <c r="CJ46" s="9">
        <v>236.5</v>
      </c>
      <c r="CK46" s="9">
        <v>138.79285714285714</v>
      </c>
      <c r="CL46" s="9">
        <v>208.5</v>
      </c>
      <c r="CM46" s="9">
        <v>180.84615384615384</v>
      </c>
      <c r="CN46" s="9">
        <v>255.58421052631581</v>
      </c>
      <c r="CO46" s="9">
        <v>161.47058823529412</v>
      </c>
      <c r="CP46" s="9">
        <v>12.975</v>
      </c>
      <c r="CQ46" s="9">
        <v>215.28571428571428</v>
      </c>
      <c r="CR46" s="9">
        <v>114.32222222222224</v>
      </c>
      <c r="CS46" s="9">
        <v>78.55</v>
      </c>
      <c r="CT46" s="9">
        <v>111.67999999999999</v>
      </c>
      <c r="CU46" s="9">
        <v>155.75</v>
      </c>
      <c r="CV46" s="9">
        <v>54.1</v>
      </c>
      <c r="CW46" s="9">
        <v>87.862499999999997</v>
      </c>
      <c r="CX46" s="9">
        <v>80.833333333333329</v>
      </c>
      <c r="CY46" s="9">
        <v>26.3</v>
      </c>
      <c r="CZ46" s="9">
        <v>91.722222222222229</v>
      </c>
      <c r="DA46" s="9">
        <v>0</v>
      </c>
      <c r="DB46" s="13"/>
      <c r="DC46" s="13"/>
      <c r="DD46" s="13"/>
      <c r="DE46" s="13"/>
      <c r="DF46" s="9"/>
      <c r="DG46" s="9"/>
      <c r="DH46" s="9"/>
      <c r="DI46" s="9"/>
      <c r="DJ46" s="9"/>
      <c r="DK46" s="9"/>
    </row>
    <row r="47" spans="1:115" x14ac:dyDescent="0.25">
      <c r="A47" s="217" t="str">
        <f t="shared" si="3"/>
        <v>clp_avgcap_rim</v>
      </c>
      <c r="B47" s="41" t="s">
        <v>68</v>
      </c>
      <c r="C47" s="42" t="s">
        <v>69</v>
      </c>
      <c r="D47" s="41" t="s">
        <v>72</v>
      </c>
      <c r="E47" s="6" t="s">
        <v>152</v>
      </c>
      <c r="F47" s="88" t="s">
        <v>62</v>
      </c>
      <c r="G47" s="88" t="s">
        <v>53</v>
      </c>
      <c r="H47" s="88" t="s">
        <v>61</v>
      </c>
      <c r="I47" s="88">
        <v>1908</v>
      </c>
      <c r="J47" s="88">
        <v>2000</v>
      </c>
      <c r="K47" s="168" t="s">
        <v>75</v>
      </c>
      <c r="L47" s="8" t="str">
        <f t="shared" si="4"/>
        <v>clp_avgcap_rim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1.5</v>
      </c>
      <c r="AJ47" s="9">
        <v>16.25</v>
      </c>
      <c r="AK47" s="9">
        <v>0</v>
      </c>
      <c r="AL47" s="9">
        <v>12.5</v>
      </c>
      <c r="AM47" s="9">
        <v>9.1666666666666661</v>
      </c>
      <c r="AN47" s="9">
        <v>0</v>
      </c>
      <c r="AO47" s="9">
        <v>15</v>
      </c>
      <c r="AP47" s="9">
        <v>20</v>
      </c>
      <c r="AQ47" s="9">
        <v>0</v>
      </c>
      <c r="AR47" s="9">
        <v>16.5</v>
      </c>
      <c r="AS47" s="9">
        <v>30</v>
      </c>
      <c r="AT47" s="9">
        <v>15</v>
      </c>
      <c r="AU47" s="9">
        <v>18.125</v>
      </c>
      <c r="AV47" s="9">
        <v>30</v>
      </c>
      <c r="AW47" s="9">
        <v>3.5</v>
      </c>
      <c r="AX47" s="9">
        <v>0</v>
      </c>
      <c r="AY47" s="9">
        <v>20</v>
      </c>
      <c r="AZ47" s="9">
        <v>15</v>
      </c>
      <c r="BA47" s="9">
        <v>15</v>
      </c>
      <c r="BB47" s="9">
        <v>30</v>
      </c>
      <c r="BC47" s="9">
        <v>18.75</v>
      </c>
      <c r="BD47" s="9">
        <v>33.75</v>
      </c>
      <c r="BE47" s="9">
        <v>45</v>
      </c>
      <c r="BF47" s="9">
        <v>30</v>
      </c>
      <c r="BG47" s="9">
        <v>23.083333333333332</v>
      </c>
      <c r="BH47" s="9">
        <v>26.074999999999999</v>
      </c>
      <c r="BI47" s="9">
        <v>17.36</v>
      </c>
      <c r="BJ47" s="9">
        <v>29.688888888888886</v>
      </c>
      <c r="BK47" s="9">
        <v>31.8</v>
      </c>
      <c r="BL47" s="9">
        <v>34.611111111111114</v>
      </c>
      <c r="BM47" s="9">
        <v>37.666666666666664</v>
      </c>
      <c r="BN47" s="9">
        <v>51.833333333333336</v>
      </c>
      <c r="BO47" s="9">
        <v>45.84375</v>
      </c>
      <c r="BP47" s="9">
        <v>38.122727272727275</v>
      </c>
      <c r="BQ47" s="9">
        <v>56.5</v>
      </c>
      <c r="BR47" s="9">
        <v>64.36363636363636</v>
      </c>
      <c r="BS47" s="9">
        <v>52.982142857142854</v>
      </c>
      <c r="BT47" s="9">
        <v>69.175675675675677</v>
      </c>
      <c r="BU47" s="9">
        <v>66.911764705882348</v>
      </c>
      <c r="BV47" s="9">
        <v>60.75</v>
      </c>
      <c r="BW47" s="9">
        <v>79.222222222222229</v>
      </c>
      <c r="BX47" s="9">
        <v>98.964285714285708</v>
      </c>
      <c r="BY47" s="9">
        <v>87.5</v>
      </c>
      <c r="BZ47" s="9">
        <v>87.740740740740748</v>
      </c>
      <c r="CA47" s="9">
        <v>73.985294117647058</v>
      </c>
      <c r="CB47" s="9">
        <v>112.15384615384616</v>
      </c>
      <c r="CC47" s="9">
        <v>117.90909090909091</v>
      </c>
      <c r="CD47" s="9">
        <v>90.256756756756758</v>
      </c>
      <c r="CE47" s="9">
        <v>144.42857142857142</v>
      </c>
      <c r="CF47" s="9">
        <v>205.625</v>
      </c>
      <c r="CG47" s="9">
        <v>230.1875</v>
      </c>
      <c r="CH47" s="9">
        <v>144.56190476190477</v>
      </c>
      <c r="CI47" s="9">
        <v>172.35277777777776</v>
      </c>
      <c r="CJ47" s="9">
        <v>198.04878048780489</v>
      </c>
      <c r="CK47" s="9">
        <v>199.04</v>
      </c>
      <c r="CL47" s="9">
        <v>193.1622641509434</v>
      </c>
      <c r="CM47" s="9">
        <v>212.52666666666667</v>
      </c>
      <c r="CN47" s="9">
        <v>214.35773584905658</v>
      </c>
      <c r="CO47" s="9">
        <v>224.51818181818183</v>
      </c>
      <c r="CP47" s="9">
        <v>218</v>
      </c>
      <c r="CQ47" s="9">
        <v>209.08525423728813</v>
      </c>
      <c r="CR47" s="9">
        <v>215.63898305084746</v>
      </c>
      <c r="CS47" s="9">
        <v>223.61940298507463</v>
      </c>
      <c r="CT47" s="9">
        <v>210.34677419354838</v>
      </c>
      <c r="CU47" s="9">
        <v>227.35094339622643</v>
      </c>
      <c r="CV47" s="9">
        <v>213.29672131147541</v>
      </c>
      <c r="CW47" s="9">
        <v>250.61875000000001</v>
      </c>
      <c r="CX47" s="9">
        <v>232.84870129870129</v>
      </c>
      <c r="CY47" s="9">
        <v>212.07882352941178</v>
      </c>
      <c r="CZ47" s="9">
        <v>271.99220779220781</v>
      </c>
      <c r="DA47" s="9">
        <v>328.1194029850746</v>
      </c>
      <c r="DB47" s="13"/>
      <c r="DC47" s="13"/>
      <c r="DD47" s="13"/>
      <c r="DE47" s="13"/>
      <c r="DF47" s="9"/>
      <c r="DG47" s="9"/>
      <c r="DH47" s="9"/>
      <c r="DI47" s="9"/>
      <c r="DJ47" s="9"/>
      <c r="DK47" s="9"/>
    </row>
    <row r="48" spans="1:115" x14ac:dyDescent="0.25">
      <c r="A48" s="217" t="str">
        <f t="shared" si="3"/>
        <v>clp_avgcap_peri</v>
      </c>
      <c r="B48" s="41" t="s">
        <v>68</v>
      </c>
      <c r="C48" s="42" t="s">
        <v>69</v>
      </c>
      <c r="D48" s="41" t="s">
        <v>73</v>
      </c>
      <c r="E48" s="6" t="s">
        <v>45</v>
      </c>
      <c r="F48" s="88" t="s">
        <v>62</v>
      </c>
      <c r="G48" s="88" t="s">
        <v>53</v>
      </c>
      <c r="H48" s="88" t="s">
        <v>61</v>
      </c>
      <c r="I48" s="88">
        <v>1908</v>
      </c>
      <c r="J48" s="88">
        <v>2000</v>
      </c>
      <c r="K48" s="168" t="s">
        <v>75</v>
      </c>
      <c r="L48" s="8" t="str">
        <f t="shared" si="4"/>
        <v>clp_avgcap_peri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10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3.9</v>
      </c>
      <c r="AN48" s="9">
        <v>0</v>
      </c>
      <c r="AO48" s="9">
        <v>0</v>
      </c>
      <c r="AP48" s="9">
        <v>0</v>
      </c>
      <c r="AQ48" s="9">
        <v>6.3</v>
      </c>
      <c r="AR48" s="9">
        <v>23.675000000000001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11.25</v>
      </c>
      <c r="BB48" s="9">
        <v>27.35</v>
      </c>
      <c r="BC48" s="9">
        <v>0</v>
      </c>
      <c r="BD48" s="9">
        <v>0</v>
      </c>
      <c r="BE48" s="9">
        <v>10.833333333333334</v>
      </c>
      <c r="BF48" s="9">
        <v>28.8125</v>
      </c>
      <c r="BG48" s="9">
        <v>13.228571428571428</v>
      </c>
      <c r="BH48" s="9">
        <v>23.333333333333332</v>
      </c>
      <c r="BI48" s="9">
        <v>24.8</v>
      </c>
      <c r="BJ48" s="9">
        <v>27.333333333333332</v>
      </c>
      <c r="BK48" s="9">
        <v>21</v>
      </c>
      <c r="BL48" s="9">
        <v>33</v>
      </c>
      <c r="BM48" s="9">
        <v>0</v>
      </c>
      <c r="BN48" s="9">
        <v>16.666666666666668</v>
      </c>
      <c r="BO48" s="9">
        <v>30</v>
      </c>
      <c r="BP48" s="9">
        <v>12.85</v>
      </c>
      <c r="BQ48" s="9">
        <v>120</v>
      </c>
      <c r="BR48" s="9">
        <v>27</v>
      </c>
      <c r="BS48" s="9">
        <v>0</v>
      </c>
      <c r="BT48" s="9">
        <v>0</v>
      </c>
      <c r="BU48" s="9">
        <v>60</v>
      </c>
      <c r="BV48" s="9">
        <v>0</v>
      </c>
      <c r="BW48" s="9">
        <v>65.5</v>
      </c>
      <c r="BX48" s="9">
        <v>0</v>
      </c>
      <c r="BY48" s="9">
        <v>39</v>
      </c>
      <c r="BZ48" s="9">
        <v>44</v>
      </c>
      <c r="CA48" s="9">
        <v>92</v>
      </c>
      <c r="CB48" s="9">
        <v>74</v>
      </c>
      <c r="CC48" s="9">
        <v>208</v>
      </c>
      <c r="CD48" s="9">
        <v>131.69999999999999</v>
      </c>
      <c r="CE48" s="9">
        <v>150</v>
      </c>
      <c r="CF48" s="9">
        <v>18.899999999999999</v>
      </c>
      <c r="CG48" s="9">
        <v>14.8</v>
      </c>
      <c r="CH48" s="9">
        <v>105.13333333333333</v>
      </c>
      <c r="CI48" s="9">
        <v>212.84285714285716</v>
      </c>
      <c r="CJ48" s="9">
        <v>160.1</v>
      </c>
      <c r="CK48" s="9">
        <v>217.20000000000002</v>
      </c>
      <c r="CL48" s="9">
        <v>128.1</v>
      </c>
      <c r="CM48" s="9">
        <v>145.90909090909091</v>
      </c>
      <c r="CN48" s="9">
        <v>185.1</v>
      </c>
      <c r="CO48" s="9">
        <v>142.5</v>
      </c>
      <c r="CP48" s="9">
        <v>83.166666666666671</v>
      </c>
      <c r="CQ48" s="9">
        <v>276.66666666666669</v>
      </c>
      <c r="CR48" s="9">
        <v>218.9</v>
      </c>
      <c r="CS48" s="9">
        <v>73.75</v>
      </c>
      <c r="CT48" s="9">
        <v>210</v>
      </c>
      <c r="CU48" s="9">
        <v>257</v>
      </c>
      <c r="CV48" s="9">
        <v>308.26</v>
      </c>
      <c r="CW48" s="9">
        <v>363.66666666666669</v>
      </c>
      <c r="CX48" s="9">
        <v>212.5</v>
      </c>
      <c r="CY48" s="9">
        <v>175</v>
      </c>
      <c r="CZ48" s="9">
        <v>99.8</v>
      </c>
      <c r="DA48" s="9">
        <v>226.625</v>
      </c>
      <c r="DB48" s="13"/>
      <c r="DC48" s="13"/>
      <c r="DD48" s="13"/>
      <c r="DE48" s="13"/>
      <c r="DF48" s="9"/>
      <c r="DG48" s="9"/>
      <c r="DH48" s="9"/>
      <c r="DI48" s="9"/>
      <c r="DJ48" s="9"/>
      <c r="DK48" s="9"/>
    </row>
    <row r="49" spans="1:127" x14ac:dyDescent="0.25">
      <c r="A49" s="217" t="str">
        <f t="shared" si="3"/>
        <v>clp_avgcap_glob</v>
      </c>
      <c r="B49" s="41" t="s">
        <v>68</v>
      </c>
      <c r="C49" s="42" t="s">
        <v>69</v>
      </c>
      <c r="D49" s="41" t="s">
        <v>15</v>
      </c>
      <c r="E49" s="6" t="s">
        <v>46</v>
      </c>
      <c r="F49" s="88" t="s">
        <v>62</v>
      </c>
      <c r="G49" s="88" t="s">
        <v>53</v>
      </c>
      <c r="H49" s="88" t="s">
        <v>61</v>
      </c>
      <c r="I49" s="88">
        <v>1908</v>
      </c>
      <c r="J49" s="88">
        <v>2000</v>
      </c>
      <c r="K49" s="168" t="s">
        <v>75</v>
      </c>
      <c r="L49" s="8" t="str">
        <f t="shared" si="4"/>
        <v>clp_avgcap_glob</v>
      </c>
      <c r="M49" s="13">
        <v>12</v>
      </c>
      <c r="N49" s="13">
        <v>0</v>
      </c>
      <c r="O49" s="13">
        <v>5.0166666666666666</v>
      </c>
      <c r="P49" s="13">
        <v>15</v>
      </c>
      <c r="Q49" s="13">
        <v>14.666666666666666</v>
      </c>
      <c r="R49" s="13">
        <v>14.5</v>
      </c>
      <c r="S49" s="13">
        <v>7.875</v>
      </c>
      <c r="T49" s="13">
        <v>14.933333333333332</v>
      </c>
      <c r="U49" s="13">
        <v>4.875</v>
      </c>
      <c r="V49" s="13">
        <v>12.13846153846154</v>
      </c>
      <c r="W49" s="13">
        <v>26.583333333333332</v>
      </c>
      <c r="X49" s="13">
        <v>20.858333333333334</v>
      </c>
      <c r="Y49" s="13">
        <v>21.3125</v>
      </c>
      <c r="Z49" s="13">
        <v>21.921428571428574</v>
      </c>
      <c r="AA49" s="13">
        <v>21.890909090909091</v>
      </c>
      <c r="AB49" s="13">
        <v>12.283333333333333</v>
      </c>
      <c r="AC49" s="13">
        <v>18.586666666666666</v>
      </c>
      <c r="AD49" s="13">
        <v>22.355999999999998</v>
      </c>
      <c r="AE49" s="13">
        <v>32.952631578947368</v>
      </c>
      <c r="AF49" s="13">
        <v>22.909374999999997</v>
      </c>
      <c r="AG49" s="13">
        <v>16.32121212121212</v>
      </c>
      <c r="AH49" s="13">
        <v>36.096428571428568</v>
      </c>
      <c r="AI49" s="13">
        <v>31.488148148148145</v>
      </c>
      <c r="AJ49" s="13">
        <v>17.352941176470587</v>
      </c>
      <c r="AK49" s="13">
        <v>18.237500000000001</v>
      </c>
      <c r="AL49" s="13">
        <v>9.7642857142857142</v>
      </c>
      <c r="AM49" s="13">
        <v>5.5600000000000005</v>
      </c>
      <c r="AN49" s="13">
        <v>21.276470588235295</v>
      </c>
      <c r="AO49" s="13">
        <v>12.618749999999999</v>
      </c>
      <c r="AP49" s="13">
        <v>10.052631578947368</v>
      </c>
      <c r="AQ49" s="13">
        <v>23.304651162790698</v>
      </c>
      <c r="AR49" s="13">
        <v>16.942500000000003</v>
      </c>
      <c r="AS49" s="13">
        <v>17.603571428571428</v>
      </c>
      <c r="AT49" s="13">
        <v>28.502941176470589</v>
      </c>
      <c r="AU49" s="13">
        <v>27.397872340425533</v>
      </c>
      <c r="AV49" s="13">
        <v>33.984000000000002</v>
      </c>
      <c r="AW49" s="13">
        <v>38.5</v>
      </c>
      <c r="AX49" s="13">
        <v>23.604545454545459</v>
      </c>
      <c r="AY49" s="13">
        <v>11.468181818181819</v>
      </c>
      <c r="AZ49" s="13">
        <v>21.645454545454545</v>
      </c>
      <c r="BA49" s="13">
        <v>22.427678571428572</v>
      </c>
      <c r="BB49" s="13">
        <v>37.01705882352941</v>
      </c>
      <c r="BC49" s="13">
        <v>38.091463414634148</v>
      </c>
      <c r="BD49" s="13">
        <v>48.587647058823528</v>
      </c>
      <c r="BE49" s="13">
        <v>50.534513274336277</v>
      </c>
      <c r="BF49" s="13">
        <v>62.230769230769234</v>
      </c>
      <c r="BG49" s="13">
        <v>66.126645161290327</v>
      </c>
      <c r="BH49" s="13">
        <v>71.886470588235284</v>
      </c>
      <c r="BI49" s="13">
        <v>54.093458646616547</v>
      </c>
      <c r="BJ49" s="13">
        <v>63.048125000000006</v>
      </c>
      <c r="BK49" s="13">
        <v>76.631073446327676</v>
      </c>
      <c r="BL49" s="13">
        <v>90.613483146067423</v>
      </c>
      <c r="BM49" s="13">
        <v>88.063539325842697</v>
      </c>
      <c r="BN49" s="13">
        <v>102.19703703703703</v>
      </c>
      <c r="BO49" s="13">
        <v>99.937200000000004</v>
      </c>
      <c r="BP49" s="13">
        <v>108.45748299319729</v>
      </c>
      <c r="BQ49" s="13">
        <v>95.067419354838719</v>
      </c>
      <c r="BR49" s="13">
        <v>139.11042857142857</v>
      </c>
      <c r="BS49" s="13">
        <v>115.7735142857143</v>
      </c>
      <c r="BT49" s="13">
        <v>156.52928994082839</v>
      </c>
      <c r="BU49" s="13">
        <v>165.86148936170213</v>
      </c>
      <c r="BV49" s="13">
        <v>198.32199999999995</v>
      </c>
      <c r="BW49" s="13">
        <v>253.50882352941176</v>
      </c>
      <c r="BX49" s="13">
        <v>248.25423728813558</v>
      </c>
      <c r="BY49" s="13">
        <v>231.39338842975201</v>
      </c>
      <c r="BZ49" s="13">
        <v>275.90769230769229</v>
      </c>
      <c r="CA49" s="13">
        <v>229.7442307692308</v>
      </c>
      <c r="CB49" s="13">
        <v>243.3360824742268</v>
      </c>
      <c r="CC49" s="13">
        <v>231.23298969072167</v>
      </c>
      <c r="CD49" s="13">
        <v>233.75754901960784</v>
      </c>
      <c r="CE49" s="13">
        <v>244.61906542056073</v>
      </c>
      <c r="CF49" s="13">
        <v>272.38886021505374</v>
      </c>
      <c r="CG49" s="13">
        <v>313.56022680412366</v>
      </c>
      <c r="CH49" s="13">
        <v>254.11408510638296</v>
      </c>
      <c r="CI49" s="13">
        <v>229.81680327868852</v>
      </c>
      <c r="CJ49" s="13">
        <v>225.86909090909086</v>
      </c>
      <c r="CK49" s="13">
        <v>249.80338235294118</v>
      </c>
      <c r="CL49" s="13">
        <v>244.05067910447761</v>
      </c>
      <c r="CM49" s="13">
        <v>231.73794871794871</v>
      </c>
      <c r="CN49" s="13">
        <v>211.92156249999999</v>
      </c>
      <c r="CO49" s="13">
        <v>173.12504672897197</v>
      </c>
      <c r="CP49" s="13">
        <v>181.43361344537814</v>
      </c>
      <c r="CQ49" s="13">
        <v>198.14978947368425</v>
      </c>
      <c r="CR49" s="13">
        <v>211.78650000000002</v>
      </c>
      <c r="CS49" s="13">
        <v>181.29794642857141</v>
      </c>
      <c r="CT49" s="13">
        <v>208.27371134020618</v>
      </c>
      <c r="CU49" s="13">
        <v>233.81840909090909</v>
      </c>
      <c r="CV49" s="13">
        <v>215.07525773195874</v>
      </c>
      <c r="CW49" s="13">
        <v>238.54907407407407</v>
      </c>
      <c r="CX49" s="13">
        <v>234.15441176470588</v>
      </c>
      <c r="CY49" s="13">
        <v>235.15520833333335</v>
      </c>
      <c r="CZ49" s="13">
        <v>247.97037254901963</v>
      </c>
      <c r="DA49" s="13">
        <v>336.45232558139537</v>
      </c>
      <c r="DB49" s="13"/>
      <c r="DC49" s="13"/>
      <c r="DD49" s="13"/>
      <c r="DE49" s="13"/>
      <c r="DF49" s="9"/>
      <c r="DG49" s="9"/>
      <c r="DH49" s="9"/>
      <c r="DI49" s="9"/>
      <c r="DJ49" s="9"/>
      <c r="DK49" s="9"/>
    </row>
    <row r="50" spans="1:127" x14ac:dyDescent="0.25">
      <c r="F50" s="91"/>
      <c r="G50" s="91"/>
      <c r="H50" s="91"/>
      <c r="I50" s="91"/>
      <c r="J50" s="91"/>
      <c r="K50" s="172"/>
      <c r="L50" s="7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9"/>
      <c r="DG50" s="9"/>
      <c r="DH50" s="9"/>
      <c r="DI50" s="9"/>
      <c r="DJ50" s="9"/>
      <c r="DK50" s="9"/>
    </row>
    <row r="51" spans="1:127" x14ac:dyDescent="0.25">
      <c r="A51" s="217" t="str">
        <f t="shared" si="3"/>
        <v>clp_maxcap_core</v>
      </c>
      <c r="B51" s="41" t="s">
        <v>68</v>
      </c>
      <c r="C51" s="42" t="s">
        <v>69</v>
      </c>
      <c r="D51" s="41" t="s">
        <v>70</v>
      </c>
      <c r="E51" s="6" t="s">
        <v>44</v>
      </c>
      <c r="F51" s="88" t="s">
        <v>63</v>
      </c>
      <c r="G51" s="88" t="s">
        <v>53</v>
      </c>
      <c r="H51" s="88" t="s">
        <v>64</v>
      </c>
      <c r="I51" s="88">
        <v>1908</v>
      </c>
      <c r="J51" s="88">
        <v>2000</v>
      </c>
      <c r="K51" s="168" t="s">
        <v>75</v>
      </c>
      <c r="L51" s="8" t="str">
        <f>C51&amp;"_"&amp;H51&amp;"_"&amp;E51</f>
        <v>clp_maxcap_core</v>
      </c>
      <c r="M51" s="13">
        <v>12</v>
      </c>
      <c r="N51" s="13">
        <v>0</v>
      </c>
      <c r="O51" s="13">
        <v>10</v>
      </c>
      <c r="P51" s="13">
        <v>15</v>
      </c>
      <c r="Q51" s="13">
        <v>20</v>
      </c>
      <c r="R51" s="13">
        <v>20</v>
      </c>
      <c r="S51" s="13">
        <v>15</v>
      </c>
      <c r="T51" s="13">
        <v>30</v>
      </c>
      <c r="U51" s="13">
        <v>10</v>
      </c>
      <c r="V51" s="13">
        <v>35</v>
      </c>
      <c r="W51" s="13">
        <v>45</v>
      </c>
      <c r="X51" s="13">
        <v>30</v>
      </c>
      <c r="Y51" s="13">
        <v>36</v>
      </c>
      <c r="Z51" s="13">
        <v>42.8</v>
      </c>
      <c r="AA51" s="13">
        <v>60</v>
      </c>
      <c r="AB51" s="13">
        <v>30</v>
      </c>
      <c r="AC51" s="13">
        <v>40</v>
      </c>
      <c r="AD51" s="13">
        <v>70</v>
      </c>
      <c r="AE51" s="13">
        <v>60</v>
      </c>
      <c r="AF51" s="13">
        <v>82.5</v>
      </c>
      <c r="AG51" s="13">
        <v>109</v>
      </c>
      <c r="AH51" s="13">
        <v>208</v>
      </c>
      <c r="AI51" s="13">
        <v>300</v>
      </c>
      <c r="AJ51" s="13">
        <v>115</v>
      </c>
      <c r="AK51" s="13">
        <v>90</v>
      </c>
      <c r="AL51" s="13">
        <v>21</v>
      </c>
      <c r="AM51" s="13">
        <v>15</v>
      </c>
      <c r="AN51" s="13">
        <v>165</v>
      </c>
      <c r="AO51" s="13">
        <v>36</v>
      </c>
      <c r="AP51" s="13">
        <v>27</v>
      </c>
      <c r="AQ51" s="13">
        <v>208</v>
      </c>
      <c r="AR51" s="13">
        <v>60</v>
      </c>
      <c r="AS51" s="13">
        <v>105</v>
      </c>
      <c r="AT51" s="13">
        <v>100</v>
      </c>
      <c r="AU51" s="13">
        <v>92</v>
      </c>
      <c r="AV51" s="13">
        <v>80</v>
      </c>
      <c r="AW51" s="13">
        <v>100</v>
      </c>
      <c r="AX51" s="13">
        <v>111.1</v>
      </c>
      <c r="AY51" s="13">
        <v>81.3</v>
      </c>
      <c r="AZ51" s="13">
        <v>121</v>
      </c>
      <c r="BA51" s="13">
        <v>115.2</v>
      </c>
      <c r="BB51" s="13">
        <v>137</v>
      </c>
      <c r="BC51" s="13">
        <v>152.5</v>
      </c>
      <c r="BD51" s="13">
        <v>152.5</v>
      </c>
      <c r="BE51" s="13">
        <v>225</v>
      </c>
      <c r="BF51" s="13">
        <v>219.7</v>
      </c>
      <c r="BG51" s="13">
        <v>219.7</v>
      </c>
      <c r="BH51" s="13">
        <v>225</v>
      </c>
      <c r="BI51" s="13">
        <v>350</v>
      </c>
      <c r="BJ51" s="13">
        <v>300</v>
      </c>
      <c r="BK51" s="13">
        <v>358.1</v>
      </c>
      <c r="BL51" s="13">
        <v>374.1</v>
      </c>
      <c r="BM51" s="13">
        <v>495.6</v>
      </c>
      <c r="BN51" s="13">
        <v>575</v>
      </c>
      <c r="BO51" s="13">
        <v>389</v>
      </c>
      <c r="BP51" s="13">
        <v>704</v>
      </c>
      <c r="BQ51" s="13">
        <v>579.70000000000005</v>
      </c>
      <c r="BR51" s="13">
        <v>660</v>
      </c>
      <c r="BS51" s="13">
        <v>660</v>
      </c>
      <c r="BT51" s="13">
        <v>950</v>
      </c>
      <c r="BU51" s="13">
        <v>936</v>
      </c>
      <c r="BV51" s="13">
        <v>818.1</v>
      </c>
      <c r="BW51" s="13">
        <v>1150.2</v>
      </c>
      <c r="BX51" s="13">
        <v>936</v>
      </c>
      <c r="BY51" s="13">
        <v>892.8</v>
      </c>
      <c r="BZ51" s="13">
        <v>1300</v>
      </c>
      <c r="CA51" s="13">
        <v>1300</v>
      </c>
      <c r="CB51" s="13">
        <v>1300</v>
      </c>
      <c r="CC51" s="13">
        <v>952</v>
      </c>
      <c r="CD51" s="13">
        <v>913.8</v>
      </c>
      <c r="CE51" s="13">
        <v>952</v>
      </c>
      <c r="CF51" s="13">
        <v>793.3</v>
      </c>
      <c r="CG51" s="13">
        <v>1300</v>
      </c>
      <c r="CH51" s="13">
        <v>850</v>
      </c>
      <c r="CI51" s="13">
        <v>891</v>
      </c>
      <c r="CJ51" s="13">
        <v>850</v>
      </c>
      <c r="CK51" s="13">
        <v>1300</v>
      </c>
      <c r="CL51" s="13">
        <v>813.4</v>
      </c>
      <c r="CM51" s="13">
        <v>820</v>
      </c>
      <c r="CN51" s="13">
        <v>911</v>
      </c>
      <c r="CO51" s="13">
        <v>679</v>
      </c>
      <c r="CP51" s="13">
        <v>1300</v>
      </c>
      <c r="CQ51" s="13">
        <v>1000</v>
      </c>
      <c r="CR51" s="13">
        <v>1425.6</v>
      </c>
      <c r="CS51" s="13">
        <v>700</v>
      </c>
      <c r="CT51" s="13">
        <v>700</v>
      </c>
      <c r="CU51" s="13">
        <v>1000</v>
      </c>
      <c r="CV51" s="13">
        <v>1000</v>
      </c>
      <c r="CW51" s="13">
        <v>660</v>
      </c>
      <c r="CX51" s="13">
        <v>1000</v>
      </c>
      <c r="CY51" s="13">
        <v>1000</v>
      </c>
      <c r="CZ51" s="13">
        <v>933</v>
      </c>
      <c r="DA51" s="13">
        <v>1050</v>
      </c>
      <c r="DB51" s="13"/>
      <c r="DC51" s="13"/>
      <c r="DD51" s="13"/>
      <c r="DE51" s="13"/>
      <c r="DF51" s="13"/>
      <c r="DG51" s="13"/>
      <c r="DH51" s="13"/>
      <c r="DI51" s="13"/>
      <c r="DJ51" s="13"/>
      <c r="DK51" s="13"/>
    </row>
    <row r="52" spans="1:127" x14ac:dyDescent="0.25">
      <c r="A52" s="217" t="str">
        <f t="shared" si="3"/>
        <v>clp_maxcap_rimFSU</v>
      </c>
      <c r="B52" s="41" t="s">
        <v>68</v>
      </c>
      <c r="C52" s="42" t="s">
        <v>69</v>
      </c>
      <c r="D52" s="41" t="s">
        <v>71</v>
      </c>
      <c r="E52" s="6" t="s">
        <v>205</v>
      </c>
      <c r="F52" s="88" t="s">
        <v>63</v>
      </c>
      <c r="G52" s="88" t="s">
        <v>53</v>
      </c>
      <c r="H52" s="88" t="s">
        <v>64</v>
      </c>
      <c r="I52" s="88">
        <v>1908</v>
      </c>
      <c r="J52" s="88">
        <v>2000</v>
      </c>
      <c r="K52" s="168" t="s">
        <v>75</v>
      </c>
      <c r="L52" s="8" t="str">
        <f t="shared" ref="L52:L55" si="5">C52&amp;"_"&amp;H52&amp;"_"&amp;E52</f>
        <v>clp_maxcap_rimFSU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5.8</v>
      </c>
      <c r="W52" s="13">
        <v>0</v>
      </c>
      <c r="X52" s="13">
        <v>0</v>
      </c>
      <c r="Y52" s="13">
        <v>0</v>
      </c>
      <c r="Z52" s="13">
        <v>0</v>
      </c>
      <c r="AA52" s="13">
        <v>10</v>
      </c>
      <c r="AB52" s="13">
        <v>0</v>
      </c>
      <c r="AC52" s="13">
        <v>0</v>
      </c>
      <c r="AD52" s="13">
        <v>0</v>
      </c>
      <c r="AE52" s="13">
        <v>0</v>
      </c>
      <c r="AF52" s="13">
        <v>1</v>
      </c>
      <c r="AG52" s="13">
        <v>12.5</v>
      </c>
      <c r="AH52" s="13">
        <v>6.8</v>
      </c>
      <c r="AI52" s="13">
        <v>12.8</v>
      </c>
      <c r="AJ52" s="13">
        <v>2.5</v>
      </c>
      <c r="AK52" s="13">
        <v>1.4</v>
      </c>
      <c r="AL52" s="13">
        <v>20</v>
      </c>
      <c r="AM52" s="13">
        <v>1.7</v>
      </c>
      <c r="AN52" s="13">
        <v>1.5</v>
      </c>
      <c r="AO52" s="13">
        <v>32</v>
      </c>
      <c r="AP52" s="13">
        <v>22</v>
      </c>
      <c r="AQ52" s="13">
        <v>23.5</v>
      </c>
      <c r="AR52" s="13">
        <v>18</v>
      </c>
      <c r="AS52" s="13">
        <v>20</v>
      </c>
      <c r="AT52" s="13">
        <v>19.600000000000001</v>
      </c>
      <c r="AU52" s="13">
        <v>32</v>
      </c>
      <c r="AV52" s="13">
        <v>6</v>
      </c>
      <c r="AW52" s="13">
        <v>15</v>
      </c>
      <c r="AX52" s="13">
        <v>25</v>
      </c>
      <c r="AY52" s="13">
        <v>1.5</v>
      </c>
      <c r="AZ52" s="13">
        <v>15</v>
      </c>
      <c r="BA52" s="13">
        <v>15</v>
      </c>
      <c r="BB52" s="13">
        <v>50</v>
      </c>
      <c r="BC52" s="13">
        <v>50</v>
      </c>
      <c r="BD52" s="13">
        <v>100</v>
      </c>
      <c r="BE52" s="13">
        <v>35</v>
      </c>
      <c r="BF52" s="13">
        <v>130</v>
      </c>
      <c r="BG52" s="13">
        <v>120</v>
      </c>
      <c r="BH52" s="13">
        <v>50</v>
      </c>
      <c r="BI52" s="13">
        <v>50</v>
      </c>
      <c r="BJ52" s="13">
        <v>130</v>
      </c>
      <c r="BK52" s="13">
        <v>150</v>
      </c>
      <c r="BL52" s="13">
        <v>120</v>
      </c>
      <c r="BM52" s="13">
        <v>215</v>
      </c>
      <c r="BN52" s="13">
        <v>215</v>
      </c>
      <c r="BO52" s="13">
        <v>300</v>
      </c>
      <c r="BP52" s="13">
        <v>300</v>
      </c>
      <c r="BQ52" s="13">
        <v>300</v>
      </c>
      <c r="BR52" s="13">
        <v>300</v>
      </c>
      <c r="BS52" s="13">
        <v>215</v>
      </c>
      <c r="BT52" s="13">
        <v>315</v>
      </c>
      <c r="BU52" s="13">
        <v>500</v>
      </c>
      <c r="BV52" s="13">
        <v>300</v>
      </c>
      <c r="BW52" s="13">
        <v>320</v>
      </c>
      <c r="BX52" s="13">
        <v>300</v>
      </c>
      <c r="BY52" s="13">
        <v>300</v>
      </c>
      <c r="BZ52" s="13">
        <v>300</v>
      </c>
      <c r="CA52" s="13">
        <v>300</v>
      </c>
      <c r="CB52" s="13">
        <v>300</v>
      </c>
      <c r="CC52" s="13">
        <v>500</v>
      </c>
      <c r="CD52" s="13">
        <v>335</v>
      </c>
      <c r="CE52" s="13">
        <v>500</v>
      </c>
      <c r="CF52" s="13">
        <v>500</v>
      </c>
      <c r="CG52" s="13">
        <v>500</v>
      </c>
      <c r="CH52" s="13">
        <v>500</v>
      </c>
      <c r="CI52" s="13">
        <v>500</v>
      </c>
      <c r="CJ52" s="13">
        <v>620</v>
      </c>
      <c r="CK52" s="13">
        <v>500</v>
      </c>
      <c r="CL52" s="13">
        <v>620</v>
      </c>
      <c r="CM52" s="13">
        <v>800</v>
      </c>
      <c r="CN52" s="13">
        <v>800</v>
      </c>
      <c r="CO52" s="13">
        <v>360</v>
      </c>
      <c r="CP52" s="13">
        <v>50</v>
      </c>
      <c r="CQ52" s="13">
        <v>800</v>
      </c>
      <c r="CR52" s="13">
        <v>348.5</v>
      </c>
      <c r="CS52" s="13">
        <v>800</v>
      </c>
      <c r="CT52" s="13">
        <v>500</v>
      </c>
      <c r="CU52" s="13">
        <v>800</v>
      </c>
      <c r="CV52" s="13">
        <v>215</v>
      </c>
      <c r="CW52" s="13">
        <v>370</v>
      </c>
      <c r="CX52" s="13">
        <v>380</v>
      </c>
      <c r="CY52" s="13">
        <v>50</v>
      </c>
      <c r="CZ52" s="13">
        <v>210</v>
      </c>
      <c r="DA52" s="13">
        <v>0</v>
      </c>
      <c r="DB52" s="13"/>
      <c r="DC52" s="13"/>
      <c r="DD52" s="13"/>
      <c r="DE52" s="13"/>
      <c r="DF52" s="13"/>
      <c r="DG52" s="13"/>
      <c r="DH52" s="13"/>
      <c r="DI52" s="13"/>
      <c r="DJ52" s="13"/>
      <c r="DK52" s="13"/>
    </row>
    <row r="53" spans="1:127" x14ac:dyDescent="0.25">
      <c r="A53" s="217" t="str">
        <f t="shared" si="3"/>
        <v>clp_maxcap_rim</v>
      </c>
      <c r="B53" s="41" t="s">
        <v>68</v>
      </c>
      <c r="C53" s="42" t="s">
        <v>69</v>
      </c>
      <c r="D53" s="41" t="s">
        <v>72</v>
      </c>
      <c r="E53" s="6" t="s">
        <v>152</v>
      </c>
      <c r="F53" s="88" t="s">
        <v>63</v>
      </c>
      <c r="G53" s="88" t="s">
        <v>53</v>
      </c>
      <c r="H53" s="88" t="s">
        <v>64</v>
      </c>
      <c r="I53" s="88">
        <v>1908</v>
      </c>
      <c r="J53" s="88">
        <v>2000</v>
      </c>
      <c r="K53" s="168" t="s">
        <v>75</v>
      </c>
      <c r="L53" s="8" t="str">
        <f t="shared" si="5"/>
        <v>clp_maxcap_rim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1.5</v>
      </c>
      <c r="AJ53" s="13">
        <v>20</v>
      </c>
      <c r="AK53" s="13">
        <v>0</v>
      </c>
      <c r="AL53" s="13">
        <v>12.5</v>
      </c>
      <c r="AM53" s="13">
        <v>20</v>
      </c>
      <c r="AN53" s="13">
        <v>0</v>
      </c>
      <c r="AO53" s="13">
        <v>15</v>
      </c>
      <c r="AP53" s="13">
        <v>20</v>
      </c>
      <c r="AQ53" s="13">
        <v>0</v>
      </c>
      <c r="AR53" s="13">
        <v>30</v>
      </c>
      <c r="AS53" s="13">
        <v>30</v>
      </c>
      <c r="AT53" s="13">
        <v>15</v>
      </c>
      <c r="AU53" s="13">
        <v>37.5</v>
      </c>
      <c r="AV53" s="13">
        <v>30</v>
      </c>
      <c r="AW53" s="13">
        <v>3.5</v>
      </c>
      <c r="AX53" s="13">
        <v>0</v>
      </c>
      <c r="AY53" s="13">
        <v>20</v>
      </c>
      <c r="AZ53" s="13">
        <v>15</v>
      </c>
      <c r="BA53" s="13">
        <v>15</v>
      </c>
      <c r="BB53" s="13">
        <v>30</v>
      </c>
      <c r="BC53" s="13">
        <v>30</v>
      </c>
      <c r="BD53" s="13">
        <v>37.5</v>
      </c>
      <c r="BE53" s="13">
        <v>45</v>
      </c>
      <c r="BF53" s="13">
        <v>45</v>
      </c>
      <c r="BG53" s="13">
        <v>60</v>
      </c>
      <c r="BH53" s="13">
        <v>60</v>
      </c>
      <c r="BI53" s="13">
        <v>60</v>
      </c>
      <c r="BJ53" s="13">
        <v>60</v>
      </c>
      <c r="BK53" s="13">
        <v>200</v>
      </c>
      <c r="BL53" s="13">
        <v>100</v>
      </c>
      <c r="BM53" s="13">
        <v>75</v>
      </c>
      <c r="BN53" s="13">
        <v>140</v>
      </c>
      <c r="BO53" s="13">
        <v>100</v>
      </c>
      <c r="BP53" s="13">
        <v>100</v>
      </c>
      <c r="BQ53" s="13">
        <v>130</v>
      </c>
      <c r="BR53" s="13">
        <v>250</v>
      </c>
      <c r="BS53" s="13">
        <v>250</v>
      </c>
      <c r="BT53" s="13">
        <v>200</v>
      </c>
      <c r="BU53" s="13">
        <v>329</v>
      </c>
      <c r="BV53" s="13">
        <v>200</v>
      </c>
      <c r="BW53" s="13">
        <v>200</v>
      </c>
      <c r="BX53" s="13">
        <v>350</v>
      </c>
      <c r="BY53" s="13">
        <v>380</v>
      </c>
      <c r="BZ53" s="13">
        <v>350</v>
      </c>
      <c r="CA53" s="13">
        <v>350</v>
      </c>
      <c r="CB53" s="13">
        <v>350</v>
      </c>
      <c r="CC53" s="13">
        <v>500</v>
      </c>
      <c r="CD53" s="13">
        <v>500</v>
      </c>
      <c r="CE53" s="13">
        <v>500</v>
      </c>
      <c r="CF53" s="13">
        <v>600</v>
      </c>
      <c r="CG53" s="13">
        <v>600</v>
      </c>
      <c r="CH53" s="13">
        <v>600</v>
      </c>
      <c r="CI53" s="13">
        <v>600</v>
      </c>
      <c r="CJ53" s="13">
        <v>600</v>
      </c>
      <c r="CK53" s="13">
        <v>563</v>
      </c>
      <c r="CL53" s="13">
        <v>627</v>
      </c>
      <c r="CM53" s="13">
        <v>677.5</v>
      </c>
      <c r="CN53" s="13">
        <v>677.5</v>
      </c>
      <c r="CO53" s="13">
        <v>729</v>
      </c>
      <c r="CP53" s="13">
        <v>729</v>
      </c>
      <c r="CQ53" s="13">
        <v>729</v>
      </c>
      <c r="CR53" s="13">
        <v>729</v>
      </c>
      <c r="CS53" s="13">
        <v>729</v>
      </c>
      <c r="CT53" s="13">
        <v>729</v>
      </c>
      <c r="CU53" s="13">
        <v>600</v>
      </c>
      <c r="CV53" s="13">
        <v>660</v>
      </c>
      <c r="CW53" s="13">
        <v>660</v>
      </c>
      <c r="CX53" s="13">
        <v>657</v>
      </c>
      <c r="CY53" s="13">
        <v>657</v>
      </c>
      <c r="CZ53" s="13">
        <v>713</v>
      </c>
      <c r="DA53" s="13">
        <v>800</v>
      </c>
      <c r="DB53" s="13"/>
      <c r="DC53" s="13"/>
      <c r="DD53" s="13"/>
      <c r="DE53" s="13"/>
      <c r="DF53" s="13"/>
      <c r="DG53" s="13"/>
      <c r="DH53" s="13"/>
      <c r="DI53" s="13"/>
      <c r="DJ53" s="13"/>
      <c r="DK53" s="13"/>
    </row>
    <row r="54" spans="1:127" x14ac:dyDescent="0.25">
      <c r="A54" s="217" t="str">
        <f t="shared" si="3"/>
        <v>clp_maxcap_peri</v>
      </c>
      <c r="B54" s="41" t="s">
        <v>68</v>
      </c>
      <c r="C54" s="42" t="s">
        <v>69</v>
      </c>
      <c r="D54" s="41" t="s">
        <v>73</v>
      </c>
      <c r="E54" s="6" t="s">
        <v>45</v>
      </c>
      <c r="F54" s="88" t="s">
        <v>63</v>
      </c>
      <c r="G54" s="88" t="s">
        <v>53</v>
      </c>
      <c r="H54" s="88" t="s">
        <v>64</v>
      </c>
      <c r="I54" s="88">
        <v>1908</v>
      </c>
      <c r="J54" s="88">
        <v>2000</v>
      </c>
      <c r="K54" s="168" t="s">
        <v>75</v>
      </c>
      <c r="L54" s="8" t="str">
        <f t="shared" si="5"/>
        <v>clp_maxcap_peri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10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3.9</v>
      </c>
      <c r="AN54" s="13">
        <v>0</v>
      </c>
      <c r="AO54" s="13">
        <v>0</v>
      </c>
      <c r="AP54" s="13">
        <v>0</v>
      </c>
      <c r="AQ54" s="13">
        <v>6.3</v>
      </c>
      <c r="AR54" s="13">
        <v>27.35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15</v>
      </c>
      <c r="BB54" s="13">
        <v>27.35</v>
      </c>
      <c r="BC54" s="13">
        <v>0</v>
      </c>
      <c r="BD54" s="13">
        <v>0</v>
      </c>
      <c r="BE54" s="13">
        <v>15</v>
      </c>
      <c r="BF54" s="13">
        <v>75</v>
      </c>
      <c r="BG54" s="13">
        <v>20</v>
      </c>
      <c r="BH54" s="13">
        <v>30</v>
      </c>
      <c r="BI54" s="13">
        <v>32</v>
      </c>
      <c r="BJ54" s="13">
        <v>30</v>
      </c>
      <c r="BK54" s="13">
        <v>22</v>
      </c>
      <c r="BL54" s="13">
        <v>33</v>
      </c>
      <c r="BM54" s="13">
        <v>0</v>
      </c>
      <c r="BN54" s="13">
        <v>30</v>
      </c>
      <c r="BO54" s="13">
        <v>30</v>
      </c>
      <c r="BP54" s="13">
        <v>33</v>
      </c>
      <c r="BQ54" s="13">
        <v>120</v>
      </c>
      <c r="BR54" s="13">
        <v>65</v>
      </c>
      <c r="BS54" s="13">
        <v>0</v>
      </c>
      <c r="BT54" s="13">
        <v>0</v>
      </c>
      <c r="BU54" s="13">
        <v>60</v>
      </c>
      <c r="BV54" s="13">
        <v>0</v>
      </c>
      <c r="BW54" s="13">
        <v>125</v>
      </c>
      <c r="BX54" s="13">
        <v>0</v>
      </c>
      <c r="BY54" s="13">
        <v>66</v>
      </c>
      <c r="BZ54" s="13">
        <v>150</v>
      </c>
      <c r="CA54" s="13">
        <v>150</v>
      </c>
      <c r="CB54" s="13">
        <v>74</v>
      </c>
      <c r="CC54" s="13">
        <v>350</v>
      </c>
      <c r="CD54" s="13">
        <v>218</v>
      </c>
      <c r="CE54" s="13">
        <v>150</v>
      </c>
      <c r="CF54" s="13">
        <v>30</v>
      </c>
      <c r="CG54" s="13">
        <v>18.8</v>
      </c>
      <c r="CH54" s="13">
        <v>375</v>
      </c>
      <c r="CI54" s="13">
        <v>375</v>
      </c>
      <c r="CJ54" s="13">
        <v>375</v>
      </c>
      <c r="CK54" s="13">
        <v>375</v>
      </c>
      <c r="CL54" s="13">
        <v>300</v>
      </c>
      <c r="CM54" s="13">
        <v>340</v>
      </c>
      <c r="CN54" s="13">
        <v>340</v>
      </c>
      <c r="CO54" s="13">
        <v>160</v>
      </c>
      <c r="CP54" s="13">
        <v>150</v>
      </c>
      <c r="CQ54" s="13">
        <v>550</v>
      </c>
      <c r="CR54" s="13">
        <v>550</v>
      </c>
      <c r="CS54" s="13">
        <v>210</v>
      </c>
      <c r="CT54" s="13">
        <v>210</v>
      </c>
      <c r="CU54" s="13">
        <v>350</v>
      </c>
      <c r="CV54" s="13">
        <v>575</v>
      </c>
      <c r="CW54" s="13">
        <v>575</v>
      </c>
      <c r="CX54" s="13">
        <v>350</v>
      </c>
      <c r="CY54" s="13">
        <v>175</v>
      </c>
      <c r="CZ54" s="13">
        <v>165</v>
      </c>
      <c r="DA54" s="13">
        <v>575</v>
      </c>
      <c r="DB54" s="13"/>
      <c r="DC54" s="13"/>
      <c r="DD54" s="13"/>
      <c r="DE54" s="13"/>
      <c r="DF54" s="13"/>
      <c r="DG54" s="13"/>
      <c r="DH54" s="13"/>
      <c r="DI54" s="13"/>
      <c r="DJ54" s="13"/>
      <c r="DK54" s="13"/>
    </row>
    <row r="55" spans="1:127" x14ac:dyDescent="0.25">
      <c r="A55" s="217" t="str">
        <f t="shared" si="3"/>
        <v>clp_maxcap_glob</v>
      </c>
      <c r="B55" s="41" t="s">
        <v>68</v>
      </c>
      <c r="C55" s="42" t="s">
        <v>69</v>
      </c>
      <c r="D55" s="41" t="s">
        <v>15</v>
      </c>
      <c r="E55" s="6" t="s">
        <v>46</v>
      </c>
      <c r="F55" s="88" t="s">
        <v>63</v>
      </c>
      <c r="G55" s="88" t="s">
        <v>53</v>
      </c>
      <c r="H55" s="88" t="s">
        <v>64</v>
      </c>
      <c r="I55" s="88">
        <v>1908</v>
      </c>
      <c r="J55" s="88">
        <v>2000</v>
      </c>
      <c r="K55" s="168" t="s">
        <v>75</v>
      </c>
      <c r="L55" s="8" t="str">
        <f t="shared" si="5"/>
        <v>clp_maxcap_glob</v>
      </c>
      <c r="M55" s="14">
        <v>12</v>
      </c>
      <c r="N55" s="14">
        <v>0</v>
      </c>
      <c r="O55" s="14">
        <v>10</v>
      </c>
      <c r="P55" s="14">
        <v>15</v>
      </c>
      <c r="Q55" s="14">
        <v>20</v>
      </c>
      <c r="R55" s="14">
        <v>20</v>
      </c>
      <c r="S55" s="14">
        <v>15</v>
      </c>
      <c r="T55" s="14">
        <v>30</v>
      </c>
      <c r="U55" s="14">
        <v>10</v>
      </c>
      <c r="V55" s="14">
        <v>35</v>
      </c>
      <c r="W55" s="14">
        <v>45</v>
      </c>
      <c r="X55" s="14">
        <v>30</v>
      </c>
      <c r="Y55" s="14">
        <v>36</v>
      </c>
      <c r="Z55" s="14">
        <v>42.8</v>
      </c>
      <c r="AA55" s="14">
        <v>60</v>
      </c>
      <c r="AB55" s="14">
        <v>30</v>
      </c>
      <c r="AC55" s="14">
        <v>40</v>
      </c>
      <c r="AD55" s="14">
        <v>70</v>
      </c>
      <c r="AE55" s="14">
        <v>60</v>
      </c>
      <c r="AF55" s="14">
        <v>82.5</v>
      </c>
      <c r="AG55" s="14">
        <v>109</v>
      </c>
      <c r="AH55" s="14">
        <v>208</v>
      </c>
      <c r="AI55" s="14">
        <v>300</v>
      </c>
      <c r="AJ55" s="14">
        <v>115</v>
      </c>
      <c r="AK55" s="14">
        <v>90</v>
      </c>
      <c r="AL55" s="14">
        <v>21</v>
      </c>
      <c r="AM55" s="14">
        <v>20</v>
      </c>
      <c r="AN55" s="14">
        <v>165</v>
      </c>
      <c r="AO55" s="14">
        <v>36</v>
      </c>
      <c r="AP55" s="14">
        <v>27</v>
      </c>
      <c r="AQ55" s="14">
        <v>208</v>
      </c>
      <c r="AR55" s="14">
        <v>60</v>
      </c>
      <c r="AS55" s="14">
        <v>105</v>
      </c>
      <c r="AT55" s="14">
        <v>100</v>
      </c>
      <c r="AU55" s="14">
        <v>92</v>
      </c>
      <c r="AV55" s="14">
        <v>80</v>
      </c>
      <c r="AW55" s="14">
        <v>100</v>
      </c>
      <c r="AX55" s="14">
        <v>111.1</v>
      </c>
      <c r="AY55" s="14">
        <v>81.3</v>
      </c>
      <c r="AZ55" s="14">
        <v>121</v>
      </c>
      <c r="BA55" s="14">
        <v>115.2</v>
      </c>
      <c r="BB55" s="14">
        <v>137</v>
      </c>
      <c r="BC55" s="14">
        <v>152.5</v>
      </c>
      <c r="BD55" s="14">
        <v>152.5</v>
      </c>
      <c r="BE55" s="14">
        <v>225</v>
      </c>
      <c r="BF55" s="14">
        <v>219.7</v>
      </c>
      <c r="BG55" s="14">
        <v>219.7</v>
      </c>
      <c r="BH55" s="14">
        <v>225</v>
      </c>
      <c r="BI55" s="14">
        <v>350</v>
      </c>
      <c r="BJ55" s="14">
        <v>300</v>
      </c>
      <c r="BK55" s="14">
        <v>358.1</v>
      </c>
      <c r="BL55" s="14">
        <v>374.1</v>
      </c>
      <c r="BM55" s="14">
        <v>495.6</v>
      </c>
      <c r="BN55" s="14">
        <v>575</v>
      </c>
      <c r="BO55" s="14">
        <v>389</v>
      </c>
      <c r="BP55" s="14">
        <v>704</v>
      </c>
      <c r="BQ55" s="14">
        <v>579.70000000000005</v>
      </c>
      <c r="BR55" s="14">
        <v>660</v>
      </c>
      <c r="BS55" s="14">
        <v>660</v>
      </c>
      <c r="BT55" s="14">
        <v>950</v>
      </c>
      <c r="BU55" s="14">
        <v>936</v>
      </c>
      <c r="BV55" s="14">
        <v>818.1</v>
      </c>
      <c r="BW55" s="14">
        <v>1150.2</v>
      </c>
      <c r="BX55" s="14">
        <v>936</v>
      </c>
      <c r="BY55" s="14">
        <v>892.8</v>
      </c>
      <c r="BZ55" s="14">
        <v>1300</v>
      </c>
      <c r="CA55" s="14">
        <v>1300</v>
      </c>
      <c r="CB55" s="14">
        <v>1300</v>
      </c>
      <c r="CC55" s="14">
        <v>952</v>
      </c>
      <c r="CD55" s="14">
        <v>913.8</v>
      </c>
      <c r="CE55" s="14">
        <v>952</v>
      </c>
      <c r="CF55" s="14">
        <v>793.3</v>
      </c>
      <c r="CG55" s="14">
        <v>1300</v>
      </c>
      <c r="CH55" s="14">
        <v>850</v>
      </c>
      <c r="CI55" s="14">
        <v>891</v>
      </c>
      <c r="CJ55" s="14">
        <v>850</v>
      </c>
      <c r="CK55" s="14">
        <v>1300</v>
      </c>
      <c r="CL55" s="14">
        <v>813.4</v>
      </c>
      <c r="CM55" s="14">
        <v>820</v>
      </c>
      <c r="CN55" s="14">
        <v>911</v>
      </c>
      <c r="CO55" s="14">
        <v>729</v>
      </c>
      <c r="CP55" s="14">
        <v>1300</v>
      </c>
      <c r="CQ55" s="14">
        <v>1000</v>
      </c>
      <c r="CR55" s="14">
        <v>1425.6</v>
      </c>
      <c r="CS55" s="14">
        <v>800</v>
      </c>
      <c r="CT55" s="14">
        <v>729</v>
      </c>
      <c r="CU55" s="14">
        <v>1000</v>
      </c>
      <c r="CV55" s="14">
        <v>1000</v>
      </c>
      <c r="CW55" s="14">
        <v>660</v>
      </c>
      <c r="CX55" s="14">
        <v>1000</v>
      </c>
      <c r="CY55" s="14">
        <v>1000</v>
      </c>
      <c r="CZ55" s="14">
        <v>933</v>
      </c>
      <c r="DA55" s="14">
        <v>1050</v>
      </c>
      <c r="DB55" s="12"/>
      <c r="DC55" s="12"/>
      <c r="DD55" s="12"/>
      <c r="DE55" s="12"/>
    </row>
    <row r="56" spans="1:127" x14ac:dyDescent="0.25">
      <c r="L56" s="8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</row>
    <row r="57" spans="1:127" s="57" customFormat="1" x14ac:dyDescent="0.25">
      <c r="A57" s="219"/>
      <c r="B57" s="60" t="s">
        <v>95</v>
      </c>
      <c r="C57" s="56"/>
      <c r="D57" s="56"/>
      <c r="E57" s="56"/>
      <c r="F57" s="60"/>
      <c r="G57" s="60"/>
      <c r="H57" s="60"/>
      <c r="I57" s="60"/>
      <c r="J57" s="60"/>
      <c r="K57" s="173"/>
      <c r="L57" s="58"/>
      <c r="M57" s="59">
        <v>1956</v>
      </c>
      <c r="N57" s="59">
        <v>1957</v>
      </c>
      <c r="O57" s="59">
        <v>1958</v>
      </c>
      <c r="P57" s="59">
        <v>1959</v>
      </c>
      <c r="Q57" s="59">
        <v>1960</v>
      </c>
      <c r="R57" s="59">
        <v>1961</v>
      </c>
      <c r="S57" s="59">
        <v>1962</v>
      </c>
      <c r="T57" s="59">
        <v>1963</v>
      </c>
      <c r="U57" s="59">
        <v>1964</v>
      </c>
      <c r="V57" s="59">
        <v>1965</v>
      </c>
      <c r="W57" s="59">
        <v>1966</v>
      </c>
      <c r="X57" s="59">
        <v>1967</v>
      </c>
      <c r="Y57" s="59">
        <v>1968</v>
      </c>
      <c r="Z57" s="59">
        <v>1969</v>
      </c>
      <c r="AA57" s="59">
        <v>1970</v>
      </c>
      <c r="AB57" s="59">
        <v>1971</v>
      </c>
      <c r="AC57" s="59">
        <v>1972</v>
      </c>
      <c r="AD57" s="59">
        <v>1973</v>
      </c>
      <c r="AE57" s="59">
        <v>1974</v>
      </c>
      <c r="AF57" s="59">
        <v>1975</v>
      </c>
      <c r="AG57" s="59">
        <v>1976</v>
      </c>
      <c r="AH57" s="59">
        <v>1977</v>
      </c>
      <c r="AI57" s="59">
        <v>1978</v>
      </c>
      <c r="AJ57" s="59">
        <v>1979</v>
      </c>
      <c r="AK57" s="59">
        <v>1980</v>
      </c>
      <c r="AL57" s="59">
        <v>1981</v>
      </c>
      <c r="AM57" s="59">
        <v>1982</v>
      </c>
      <c r="AN57" s="59">
        <v>1983</v>
      </c>
      <c r="AO57" s="59">
        <v>1984</v>
      </c>
      <c r="AP57" s="59">
        <v>1985</v>
      </c>
      <c r="AQ57" s="59">
        <v>1986</v>
      </c>
      <c r="AR57" s="59">
        <v>1987</v>
      </c>
      <c r="AS57" s="59">
        <v>1988</v>
      </c>
      <c r="AT57" s="59">
        <v>1989</v>
      </c>
      <c r="AU57" s="59">
        <v>1990</v>
      </c>
      <c r="AV57" s="59">
        <v>1991</v>
      </c>
      <c r="AW57" s="59">
        <v>1992</v>
      </c>
      <c r="AX57" s="59">
        <v>1993</v>
      </c>
      <c r="AY57" s="59">
        <v>1994</v>
      </c>
      <c r="AZ57" s="59">
        <v>1995</v>
      </c>
      <c r="BA57" s="59">
        <v>1996</v>
      </c>
      <c r="BB57" s="59">
        <v>1997</v>
      </c>
      <c r="BC57" s="59">
        <v>1998</v>
      </c>
      <c r="BD57" s="59">
        <v>1999</v>
      </c>
      <c r="BE57" s="59">
        <v>2000</v>
      </c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DT57" s="56"/>
      <c r="DU57" s="56"/>
      <c r="DV57" s="56"/>
      <c r="DW57" s="56"/>
    </row>
    <row r="59" spans="1:127" x14ac:dyDescent="0.25">
      <c r="A59" s="217" t="str">
        <f>L59</f>
        <v>ncp_cumcap_core</v>
      </c>
      <c r="B59" s="41" t="s">
        <v>79</v>
      </c>
      <c r="C59" s="42" t="s">
        <v>78</v>
      </c>
      <c r="D59" s="41" t="s">
        <v>70</v>
      </c>
      <c r="E59" s="6" t="s">
        <v>44</v>
      </c>
      <c r="F59" s="88" t="s">
        <v>16</v>
      </c>
      <c r="G59" s="88" t="s">
        <v>53</v>
      </c>
      <c r="H59" s="88" t="s">
        <v>55</v>
      </c>
      <c r="I59" s="88">
        <v>1956</v>
      </c>
      <c r="J59" s="88">
        <v>2000</v>
      </c>
      <c r="K59" s="168" t="s">
        <v>75</v>
      </c>
      <c r="L59" s="8" t="str">
        <f>C59&amp;"_"&amp;H59&amp;"_"&amp;E59</f>
        <v>ncp_cumcap_core</v>
      </c>
      <c r="M59" s="9">
        <v>100</v>
      </c>
      <c r="N59" s="9">
        <v>205</v>
      </c>
      <c r="O59" s="9">
        <v>255</v>
      </c>
      <c r="P59" s="9">
        <v>455</v>
      </c>
      <c r="Q59" s="9">
        <v>754</v>
      </c>
      <c r="R59" s="9">
        <v>939</v>
      </c>
      <c r="S59" s="9">
        <v>1953</v>
      </c>
      <c r="T59" s="9">
        <v>2290</v>
      </c>
      <c r="U59" s="9">
        <v>3071</v>
      </c>
      <c r="V59" s="9">
        <v>4680</v>
      </c>
      <c r="W59" s="9">
        <v>5557</v>
      </c>
      <c r="X59" s="9">
        <v>6669</v>
      </c>
      <c r="Y59" s="9">
        <v>8267.2999999999993</v>
      </c>
      <c r="Z59" s="9">
        <v>10940.8</v>
      </c>
      <c r="AA59" s="9">
        <v>13507</v>
      </c>
      <c r="AB59" s="9">
        <v>21076.579999999998</v>
      </c>
      <c r="AC59" s="9">
        <v>29031.579999999998</v>
      </c>
      <c r="AD59" s="9">
        <v>36100.379999999997</v>
      </c>
      <c r="AE59" s="9">
        <v>52303.28</v>
      </c>
      <c r="AF59" s="9">
        <v>66876.479999999996</v>
      </c>
      <c r="AG59" s="9">
        <v>77475.789999999994</v>
      </c>
      <c r="AH59" s="9">
        <v>89797.489999999991</v>
      </c>
      <c r="AI59" s="9">
        <v>101259.99999999999</v>
      </c>
      <c r="AJ59" s="9">
        <v>113087.69999999998</v>
      </c>
      <c r="AK59" s="9">
        <v>123939.29999999999</v>
      </c>
      <c r="AL59" s="9">
        <v>139573.09999999998</v>
      </c>
      <c r="AM59" s="9">
        <v>148565.99999999997</v>
      </c>
      <c r="AN59" s="9">
        <v>160160.59999999998</v>
      </c>
      <c r="AO59" s="9">
        <v>183346.89999999997</v>
      </c>
      <c r="AP59" s="9">
        <v>214212.59999999998</v>
      </c>
      <c r="AQ59" s="9">
        <v>233303.39999999997</v>
      </c>
      <c r="AR59" s="9">
        <v>252794.39999999997</v>
      </c>
      <c r="AS59" s="9">
        <v>268934.99999999994</v>
      </c>
      <c r="AT59" s="9">
        <v>275353.29999999993</v>
      </c>
      <c r="AU59" s="9">
        <v>284613.29999999993</v>
      </c>
      <c r="AV59" s="9">
        <v>289863.29999999993</v>
      </c>
      <c r="AW59" s="9">
        <v>291193.29999999993</v>
      </c>
      <c r="AX59" s="9">
        <v>299437.29999999993</v>
      </c>
      <c r="AY59" s="9">
        <v>301717.29999999993</v>
      </c>
      <c r="AZ59" s="9">
        <v>304607.29999999993</v>
      </c>
      <c r="BA59" s="9">
        <v>307513.19999999995</v>
      </c>
      <c r="BB59" s="9">
        <v>310049.19999999995</v>
      </c>
      <c r="BC59" s="9">
        <v>313081.19999999995</v>
      </c>
      <c r="BD59" s="9">
        <v>313081.19999999995</v>
      </c>
      <c r="BE59" s="9">
        <v>316113.19999999995</v>
      </c>
    </row>
    <row r="60" spans="1:127" x14ac:dyDescent="0.25">
      <c r="A60" s="217" t="str">
        <f>L60</f>
        <v>ncp_cumcap_rimFSU</v>
      </c>
      <c r="B60" s="41" t="s">
        <v>79</v>
      </c>
      <c r="C60" s="42" t="s">
        <v>78</v>
      </c>
      <c r="D60" s="41" t="s">
        <v>71</v>
      </c>
      <c r="E60" s="6" t="s">
        <v>205</v>
      </c>
      <c r="F60" s="88" t="s">
        <v>16</v>
      </c>
      <c r="G60" s="88" t="s">
        <v>53</v>
      </c>
      <c r="H60" s="88" t="s">
        <v>55</v>
      </c>
      <c r="I60" s="88">
        <v>1956</v>
      </c>
      <c r="J60" s="88">
        <v>2000</v>
      </c>
      <c r="K60" s="168" t="s">
        <v>75</v>
      </c>
      <c r="L60" s="8" t="str">
        <f>C60&amp;"_"&amp;H60&amp;"_"&amp;E60</f>
        <v>ncp_cumcap_rimFSU</v>
      </c>
      <c r="M60" s="9">
        <v>0</v>
      </c>
      <c r="N60" s="9">
        <v>0</v>
      </c>
      <c r="O60" s="9">
        <v>0</v>
      </c>
      <c r="P60" s="9">
        <v>200</v>
      </c>
      <c r="Q60" s="9">
        <v>300</v>
      </c>
      <c r="R60" s="9">
        <v>400</v>
      </c>
      <c r="S60" s="9">
        <v>500</v>
      </c>
      <c r="T60" s="9">
        <v>600</v>
      </c>
      <c r="U60" s="9">
        <v>967</v>
      </c>
      <c r="V60" s="9">
        <v>967</v>
      </c>
      <c r="W60" s="9">
        <v>1017</v>
      </c>
      <c r="X60" s="9">
        <v>1017</v>
      </c>
      <c r="Y60" s="9">
        <v>1017</v>
      </c>
      <c r="Z60" s="9">
        <v>1163</v>
      </c>
      <c r="AA60" s="9">
        <v>1499</v>
      </c>
      <c r="AB60" s="9">
        <v>1499</v>
      </c>
      <c r="AC60" s="9">
        <v>1884</v>
      </c>
      <c r="AD60" s="9">
        <v>3078</v>
      </c>
      <c r="AE60" s="9">
        <v>4854</v>
      </c>
      <c r="AF60" s="9">
        <v>5294</v>
      </c>
      <c r="AG60" s="9">
        <v>6219</v>
      </c>
      <c r="AH60" s="9">
        <v>7627</v>
      </c>
      <c r="AI60" s="9">
        <v>10402</v>
      </c>
      <c r="AJ60" s="9">
        <v>11842</v>
      </c>
      <c r="AK60" s="9">
        <v>13175</v>
      </c>
      <c r="AL60" s="9">
        <v>18005</v>
      </c>
      <c r="AM60" s="9">
        <v>19770</v>
      </c>
      <c r="AN60" s="9">
        <v>22155</v>
      </c>
      <c r="AO60" s="9">
        <v>25526</v>
      </c>
      <c r="AP60" s="9">
        <v>31281</v>
      </c>
      <c r="AQ60" s="9">
        <v>34571</v>
      </c>
      <c r="AR60" s="9">
        <v>39921</v>
      </c>
      <c r="AS60" s="9">
        <v>44311</v>
      </c>
      <c r="AT60" s="9">
        <v>48186</v>
      </c>
      <c r="AU60" s="9">
        <v>48186</v>
      </c>
      <c r="AV60" s="9">
        <v>48186</v>
      </c>
      <c r="AW60" s="9">
        <v>48186</v>
      </c>
      <c r="AX60" s="9">
        <v>50186</v>
      </c>
      <c r="AY60" s="9">
        <v>50186</v>
      </c>
      <c r="AZ60" s="9">
        <v>50186</v>
      </c>
      <c r="BA60" s="9">
        <v>51866</v>
      </c>
      <c r="BB60" s="9">
        <v>51866</v>
      </c>
      <c r="BC60" s="9">
        <v>51866</v>
      </c>
      <c r="BD60" s="9">
        <v>52306</v>
      </c>
      <c r="BE60" s="9">
        <v>52746</v>
      </c>
    </row>
    <row r="61" spans="1:127" x14ac:dyDescent="0.25">
      <c r="A61" s="217" t="str">
        <f>L61</f>
        <v>ncp_cumcap_rim</v>
      </c>
      <c r="B61" s="41" t="s">
        <v>79</v>
      </c>
      <c r="C61" s="42" t="s">
        <v>78</v>
      </c>
      <c r="D61" s="41" t="s">
        <v>76</v>
      </c>
      <c r="E61" s="6" t="s">
        <v>152</v>
      </c>
      <c r="F61" s="88" t="s">
        <v>16</v>
      </c>
      <c r="G61" s="88" t="s">
        <v>53</v>
      </c>
      <c r="H61" s="88" t="s">
        <v>55</v>
      </c>
      <c r="I61" s="88">
        <v>1956</v>
      </c>
      <c r="J61" s="88">
        <v>2000</v>
      </c>
      <c r="K61" s="168" t="s">
        <v>75</v>
      </c>
      <c r="L61" s="8" t="str">
        <f>C61&amp;"_"&amp;H61&amp;"_"&amp;E61</f>
        <v>ncp_cumcap_rim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320</v>
      </c>
      <c r="AA61" s="9">
        <v>320</v>
      </c>
      <c r="AB61" s="9">
        <v>320</v>
      </c>
      <c r="AC61" s="9">
        <v>458.6</v>
      </c>
      <c r="AD61" s="9">
        <v>678.6</v>
      </c>
      <c r="AE61" s="9">
        <v>678.6</v>
      </c>
      <c r="AF61" s="9">
        <v>678.6</v>
      </c>
      <c r="AG61" s="9">
        <v>678.6</v>
      </c>
      <c r="AH61" s="9">
        <v>678.6</v>
      </c>
      <c r="AI61" s="9">
        <v>1901.6</v>
      </c>
      <c r="AJ61" s="9">
        <v>2537.6</v>
      </c>
      <c r="AK61" s="9">
        <v>2757.6</v>
      </c>
      <c r="AL61" s="9">
        <v>3743.6</v>
      </c>
      <c r="AM61" s="9">
        <v>3743.6</v>
      </c>
      <c r="AN61" s="9">
        <v>6058.28</v>
      </c>
      <c r="AO61" s="9">
        <v>7245.28</v>
      </c>
      <c r="AP61" s="9">
        <v>9147.2799999999988</v>
      </c>
      <c r="AQ61" s="9">
        <v>11282.279999999999</v>
      </c>
      <c r="AR61" s="9">
        <v>12232.279999999999</v>
      </c>
      <c r="AS61" s="9">
        <v>13182.279999999999</v>
      </c>
      <c r="AT61" s="9">
        <v>14132.279999999999</v>
      </c>
      <c r="AU61" s="9">
        <v>14132.279999999999</v>
      </c>
      <c r="AV61" s="9">
        <v>14367.279999999999</v>
      </c>
      <c r="AW61" s="9">
        <v>14602.279999999999</v>
      </c>
      <c r="AX61" s="9">
        <v>14822.279999999999</v>
      </c>
      <c r="AY61" s="9">
        <v>17091.68</v>
      </c>
      <c r="AZ61" s="9">
        <v>18311.68</v>
      </c>
      <c r="BA61" s="9">
        <v>19311.68</v>
      </c>
      <c r="BB61" s="9">
        <v>20011.68</v>
      </c>
      <c r="BC61" s="9">
        <v>21773.68</v>
      </c>
      <c r="BD61" s="9">
        <v>23770.68</v>
      </c>
      <c r="BE61" s="9">
        <v>24510.68</v>
      </c>
    </row>
    <row r="62" spans="1:127" x14ac:dyDescent="0.25">
      <c r="A62" s="217" t="str">
        <f>L62</f>
        <v>ncp_cumcap_peri</v>
      </c>
      <c r="B62" s="41" t="s">
        <v>79</v>
      </c>
      <c r="C62" s="42" t="s">
        <v>78</v>
      </c>
      <c r="D62" s="41" t="s">
        <v>77</v>
      </c>
      <c r="E62" s="6" t="s">
        <v>45</v>
      </c>
      <c r="F62" s="88" t="s">
        <v>16</v>
      </c>
      <c r="G62" s="88" t="s">
        <v>53</v>
      </c>
      <c r="H62" s="88" t="s">
        <v>55</v>
      </c>
      <c r="I62" s="88">
        <v>1956</v>
      </c>
      <c r="J62" s="88">
        <v>2000</v>
      </c>
      <c r="K62" s="168" t="s">
        <v>75</v>
      </c>
      <c r="L62" s="8" t="str">
        <f>C62&amp;"_"&amp;H62&amp;"_"&amp;E62</f>
        <v>ncp_cumcap_peri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370</v>
      </c>
      <c r="AF62" s="9">
        <v>370</v>
      </c>
      <c r="AG62" s="9">
        <v>370</v>
      </c>
      <c r="AH62" s="9">
        <v>370</v>
      </c>
      <c r="AI62" s="9">
        <v>370</v>
      </c>
      <c r="AJ62" s="9">
        <v>370</v>
      </c>
      <c r="AK62" s="9">
        <v>370</v>
      </c>
      <c r="AL62" s="9">
        <v>370</v>
      </c>
      <c r="AM62" s="9">
        <v>370</v>
      </c>
      <c r="AN62" s="9">
        <v>370</v>
      </c>
      <c r="AO62" s="9">
        <v>2592</v>
      </c>
      <c r="AP62" s="9">
        <v>3557</v>
      </c>
      <c r="AQ62" s="9">
        <v>3557</v>
      </c>
      <c r="AR62" s="9">
        <v>3557</v>
      </c>
      <c r="AS62" s="9">
        <v>3557</v>
      </c>
      <c r="AT62" s="9">
        <v>3557</v>
      </c>
      <c r="AU62" s="9">
        <v>4231.4799999999996</v>
      </c>
      <c r="AV62" s="9">
        <v>4231.4799999999996</v>
      </c>
      <c r="AW62" s="9">
        <v>4231.4799999999996</v>
      </c>
      <c r="AX62" s="9">
        <v>4231.4799999999996</v>
      </c>
      <c r="AY62" s="9">
        <v>4231.4799999999996</v>
      </c>
      <c r="AZ62" s="9">
        <v>4905.9599999999991</v>
      </c>
      <c r="BA62" s="9">
        <v>4905.9599999999991</v>
      </c>
      <c r="BB62" s="9">
        <v>4905.9599999999991</v>
      </c>
      <c r="BC62" s="9">
        <v>4905.9599999999991</v>
      </c>
      <c r="BD62" s="9">
        <v>4905.9599999999991</v>
      </c>
      <c r="BE62" s="9">
        <v>6230.9599999999991</v>
      </c>
    </row>
    <row r="63" spans="1:127" x14ac:dyDescent="0.25">
      <c r="A63" s="217" t="str">
        <f>L63</f>
        <v>ncp_cumcap_glob</v>
      </c>
      <c r="B63" s="41" t="s">
        <v>79</v>
      </c>
      <c r="C63" s="42" t="s">
        <v>78</v>
      </c>
      <c r="D63" s="41" t="s">
        <v>15</v>
      </c>
      <c r="E63" s="6" t="s">
        <v>46</v>
      </c>
      <c r="F63" s="88" t="s">
        <v>16</v>
      </c>
      <c r="G63" s="88" t="s">
        <v>53</v>
      </c>
      <c r="H63" s="88" t="s">
        <v>55</v>
      </c>
      <c r="I63" s="88">
        <v>1956</v>
      </c>
      <c r="J63" s="88">
        <v>2000</v>
      </c>
      <c r="K63" s="168" t="s">
        <v>75</v>
      </c>
      <c r="L63" s="8" t="str">
        <f>C63&amp;"_"&amp;H63&amp;"_"&amp;E63</f>
        <v>ncp_cumcap_glob</v>
      </c>
      <c r="M63" s="9">
        <v>100</v>
      </c>
      <c r="N63" s="9">
        <v>205</v>
      </c>
      <c r="O63" s="9">
        <v>255</v>
      </c>
      <c r="P63" s="9">
        <v>655</v>
      </c>
      <c r="Q63" s="9">
        <v>1054</v>
      </c>
      <c r="R63" s="9">
        <v>1339</v>
      </c>
      <c r="S63" s="9">
        <v>2453</v>
      </c>
      <c r="T63" s="9">
        <v>2890</v>
      </c>
      <c r="U63" s="9">
        <v>4038</v>
      </c>
      <c r="V63" s="9">
        <v>5647</v>
      </c>
      <c r="W63" s="9">
        <v>6574</v>
      </c>
      <c r="X63" s="9">
        <v>7686</v>
      </c>
      <c r="Y63" s="9">
        <v>9284.2999999999993</v>
      </c>
      <c r="Z63" s="9">
        <v>12423.8</v>
      </c>
      <c r="AA63" s="9">
        <v>15326</v>
      </c>
      <c r="AB63" s="9">
        <v>22895.579999999998</v>
      </c>
      <c r="AC63" s="9">
        <v>31374.18</v>
      </c>
      <c r="AD63" s="9">
        <v>39856.979999999996</v>
      </c>
      <c r="AE63" s="9">
        <v>58205.88</v>
      </c>
      <c r="AF63" s="9">
        <v>73219.08</v>
      </c>
      <c r="AG63" s="9">
        <v>84743.39</v>
      </c>
      <c r="AH63" s="9">
        <v>98473.09</v>
      </c>
      <c r="AI63" s="9">
        <v>113933.59999999999</v>
      </c>
      <c r="AJ63" s="9">
        <v>127837.29999999999</v>
      </c>
      <c r="AK63" s="9">
        <v>140241.9</v>
      </c>
      <c r="AL63" s="9">
        <v>161691.69999999998</v>
      </c>
      <c r="AM63" s="9">
        <v>172449.59999999998</v>
      </c>
      <c r="AN63" s="9">
        <v>188743.87999999998</v>
      </c>
      <c r="AO63" s="9">
        <v>218710.17999999996</v>
      </c>
      <c r="AP63" s="9">
        <v>258197.87999999995</v>
      </c>
      <c r="AQ63" s="9">
        <v>282713.67999999993</v>
      </c>
      <c r="AR63" s="9">
        <v>308504.67999999993</v>
      </c>
      <c r="AS63" s="9">
        <v>329985.27999999991</v>
      </c>
      <c r="AT63" s="9">
        <v>341228.5799999999</v>
      </c>
      <c r="AU63" s="9">
        <v>351163.05999999988</v>
      </c>
      <c r="AV63" s="9">
        <v>356648.05999999988</v>
      </c>
      <c r="AW63" s="9">
        <v>358213.05999999988</v>
      </c>
      <c r="AX63" s="9">
        <v>368677.05999999988</v>
      </c>
      <c r="AY63" s="9">
        <v>373226.4599999999</v>
      </c>
      <c r="AZ63" s="9">
        <v>378010.93999999989</v>
      </c>
      <c r="BA63" s="9">
        <v>383596.83999999991</v>
      </c>
      <c r="BB63" s="9">
        <v>386832.83999999991</v>
      </c>
      <c r="BC63" s="9">
        <v>391626.83999999991</v>
      </c>
      <c r="BD63" s="9">
        <v>394063.83999999991</v>
      </c>
      <c r="BE63" s="9">
        <v>399600.83999999991</v>
      </c>
    </row>
    <row r="64" spans="1:127" x14ac:dyDescent="0.25">
      <c r="F64" s="91"/>
      <c r="G64" s="91"/>
      <c r="H64" s="91"/>
      <c r="I64" s="91"/>
      <c r="J64" s="91"/>
      <c r="K64" s="172"/>
      <c r="L64" s="7"/>
    </row>
    <row r="65" spans="1:171" x14ac:dyDescent="0.25">
      <c r="A65" s="217" t="str">
        <f t="shared" ref="A65:A81" si="6">L65</f>
        <v>ncp_cumuni_core</v>
      </c>
      <c r="B65" s="41" t="s">
        <v>79</v>
      </c>
      <c r="C65" s="42" t="s">
        <v>78</v>
      </c>
      <c r="D65" s="41" t="s">
        <v>70</v>
      </c>
      <c r="E65" s="6" t="s">
        <v>44</v>
      </c>
      <c r="F65" s="88" t="s">
        <v>74</v>
      </c>
      <c r="G65" s="88" t="s">
        <v>59</v>
      </c>
      <c r="H65" s="88" t="s">
        <v>60</v>
      </c>
      <c r="I65" s="88">
        <v>1956</v>
      </c>
      <c r="J65" s="88">
        <v>2000</v>
      </c>
      <c r="K65" s="168" t="s">
        <v>75</v>
      </c>
      <c r="L65" s="8" t="str">
        <f>C65&amp;"_"&amp;H65&amp;"_"&amp;E65</f>
        <v>ncp_cumuni_core</v>
      </c>
      <c r="M65" s="3">
        <v>2</v>
      </c>
      <c r="N65" s="3">
        <v>4</v>
      </c>
      <c r="O65" s="3">
        <v>5</v>
      </c>
      <c r="P65" s="3">
        <v>9</v>
      </c>
      <c r="Q65" s="3">
        <v>12</v>
      </c>
      <c r="R65" s="3">
        <v>13</v>
      </c>
      <c r="S65" s="3">
        <v>20</v>
      </c>
      <c r="T65" s="3">
        <v>25</v>
      </c>
      <c r="U65" s="3">
        <v>32</v>
      </c>
      <c r="V65" s="3">
        <v>40</v>
      </c>
      <c r="W65" s="3">
        <v>45</v>
      </c>
      <c r="X65" s="3">
        <v>51</v>
      </c>
      <c r="Y65" s="3">
        <v>56</v>
      </c>
      <c r="Z65" s="3">
        <v>64</v>
      </c>
      <c r="AA65" s="3">
        <v>69</v>
      </c>
      <c r="AB65" s="3">
        <v>83</v>
      </c>
      <c r="AC65" s="3">
        <v>96</v>
      </c>
      <c r="AD65" s="3">
        <v>106</v>
      </c>
      <c r="AE65" s="3">
        <v>125</v>
      </c>
      <c r="AF65" s="3">
        <v>144</v>
      </c>
      <c r="AG65" s="3">
        <v>157</v>
      </c>
      <c r="AH65" s="3">
        <v>172</v>
      </c>
      <c r="AI65" s="3">
        <v>185</v>
      </c>
      <c r="AJ65" s="3">
        <v>199</v>
      </c>
      <c r="AK65" s="3">
        <v>211</v>
      </c>
      <c r="AL65" s="3">
        <v>228</v>
      </c>
      <c r="AM65" s="3">
        <v>237</v>
      </c>
      <c r="AN65" s="3">
        <v>250</v>
      </c>
      <c r="AO65" s="3">
        <v>274</v>
      </c>
      <c r="AP65" s="3">
        <v>302</v>
      </c>
      <c r="AQ65" s="3">
        <v>319</v>
      </c>
      <c r="AR65" s="3">
        <v>337</v>
      </c>
      <c r="AS65" s="3">
        <v>351</v>
      </c>
      <c r="AT65" s="3">
        <v>358</v>
      </c>
      <c r="AU65" s="3">
        <v>366</v>
      </c>
      <c r="AV65" s="3">
        <v>371</v>
      </c>
      <c r="AW65" s="3">
        <v>372</v>
      </c>
      <c r="AX65" s="3">
        <v>380</v>
      </c>
      <c r="AY65" s="3">
        <v>382</v>
      </c>
      <c r="AZ65" s="3">
        <v>385</v>
      </c>
      <c r="BA65" s="3">
        <v>388</v>
      </c>
      <c r="BB65" s="3">
        <v>390</v>
      </c>
      <c r="BC65" s="3">
        <v>392</v>
      </c>
      <c r="BD65" s="3">
        <v>392</v>
      </c>
      <c r="BE65" s="3">
        <v>394</v>
      </c>
    </row>
    <row r="66" spans="1:171" x14ac:dyDescent="0.25">
      <c r="A66" s="217" t="str">
        <f t="shared" si="6"/>
        <v>ncp_cumuni_rimFSU</v>
      </c>
      <c r="B66" s="41" t="s">
        <v>79</v>
      </c>
      <c r="C66" s="42" t="s">
        <v>78</v>
      </c>
      <c r="D66" s="41" t="s">
        <v>71</v>
      </c>
      <c r="E66" s="6" t="s">
        <v>205</v>
      </c>
      <c r="F66" s="88" t="s">
        <v>74</v>
      </c>
      <c r="G66" s="88" t="s">
        <v>59</v>
      </c>
      <c r="H66" s="88" t="s">
        <v>60</v>
      </c>
      <c r="I66" s="88">
        <v>1956</v>
      </c>
      <c r="J66" s="88">
        <v>2000</v>
      </c>
      <c r="K66" s="168" t="s">
        <v>75</v>
      </c>
      <c r="L66" s="8" t="str">
        <f>C66&amp;"_"&amp;H66&amp;"_"&amp;E66</f>
        <v>ncp_cumuni_rimFSU</v>
      </c>
      <c r="M66" s="3">
        <v>0</v>
      </c>
      <c r="N66" s="3">
        <v>0</v>
      </c>
      <c r="O66" s="3">
        <v>0</v>
      </c>
      <c r="P66" s="3">
        <v>2</v>
      </c>
      <c r="Q66" s="3">
        <v>3</v>
      </c>
      <c r="R66" s="3">
        <v>4</v>
      </c>
      <c r="S66" s="3">
        <v>5</v>
      </c>
      <c r="T66" s="3">
        <v>6</v>
      </c>
      <c r="U66" s="3">
        <v>8</v>
      </c>
      <c r="V66" s="3">
        <v>8</v>
      </c>
      <c r="W66" s="3">
        <v>9</v>
      </c>
      <c r="X66" s="3">
        <v>9</v>
      </c>
      <c r="Y66" s="3">
        <v>9</v>
      </c>
      <c r="Z66" s="3">
        <v>10</v>
      </c>
      <c r="AA66" s="3">
        <v>11</v>
      </c>
      <c r="AB66" s="3">
        <v>11</v>
      </c>
      <c r="AC66" s="3">
        <v>12</v>
      </c>
      <c r="AD66" s="3">
        <v>19</v>
      </c>
      <c r="AE66" s="3">
        <v>22</v>
      </c>
      <c r="AF66" s="3">
        <v>23</v>
      </c>
      <c r="AG66" s="3">
        <v>24</v>
      </c>
      <c r="AH66" s="3">
        <v>26</v>
      </c>
      <c r="AI66" s="3">
        <v>29</v>
      </c>
      <c r="AJ66" s="3">
        <v>31</v>
      </c>
      <c r="AK66" s="3">
        <v>33</v>
      </c>
      <c r="AL66" s="3">
        <v>41</v>
      </c>
      <c r="AM66" s="3">
        <v>44</v>
      </c>
      <c r="AN66" s="3">
        <v>47</v>
      </c>
      <c r="AO66" s="3">
        <v>51</v>
      </c>
      <c r="AP66" s="3">
        <v>58</v>
      </c>
      <c r="AQ66" s="3">
        <v>63</v>
      </c>
      <c r="AR66" s="3">
        <v>69</v>
      </c>
      <c r="AS66" s="3">
        <v>74</v>
      </c>
      <c r="AT66" s="3">
        <v>78</v>
      </c>
      <c r="AU66" s="3">
        <v>78</v>
      </c>
      <c r="AV66" s="3">
        <v>78</v>
      </c>
      <c r="AW66" s="3">
        <v>78</v>
      </c>
      <c r="AX66" s="3">
        <v>80</v>
      </c>
      <c r="AY66" s="3">
        <v>80</v>
      </c>
      <c r="AZ66" s="3">
        <v>80</v>
      </c>
      <c r="BA66" s="3">
        <v>82</v>
      </c>
      <c r="BB66" s="3">
        <v>82</v>
      </c>
      <c r="BC66" s="3">
        <v>82</v>
      </c>
      <c r="BD66" s="3">
        <v>83</v>
      </c>
      <c r="BE66" s="3">
        <v>84</v>
      </c>
    </row>
    <row r="67" spans="1:171" x14ac:dyDescent="0.25">
      <c r="A67" s="217" t="str">
        <f t="shared" si="6"/>
        <v>ncp_cumuni_rim</v>
      </c>
      <c r="B67" s="41" t="s">
        <v>79</v>
      </c>
      <c r="C67" s="42" t="s">
        <v>78</v>
      </c>
      <c r="D67" s="41" t="s">
        <v>76</v>
      </c>
      <c r="E67" s="6" t="s">
        <v>152</v>
      </c>
      <c r="F67" s="88" t="s">
        <v>74</v>
      </c>
      <c r="G67" s="88" t="s">
        <v>59</v>
      </c>
      <c r="H67" s="88" t="s">
        <v>60</v>
      </c>
      <c r="I67" s="88">
        <v>1956</v>
      </c>
      <c r="J67" s="88">
        <v>2000</v>
      </c>
      <c r="K67" s="168" t="s">
        <v>75</v>
      </c>
      <c r="L67" s="8" t="str">
        <f>C67&amp;"_"&amp;H67&amp;"_"&amp;E67</f>
        <v>ncp_cumuni_rim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2</v>
      </c>
      <c r="AA67" s="3">
        <v>2</v>
      </c>
      <c r="AB67" s="3">
        <v>2</v>
      </c>
      <c r="AC67" s="3">
        <v>3</v>
      </c>
      <c r="AD67" s="3">
        <v>4</v>
      </c>
      <c r="AE67" s="3">
        <v>4</v>
      </c>
      <c r="AF67" s="3">
        <v>4</v>
      </c>
      <c r="AG67" s="3">
        <v>4</v>
      </c>
      <c r="AH67" s="3">
        <v>4</v>
      </c>
      <c r="AI67" s="3">
        <v>6</v>
      </c>
      <c r="AJ67" s="3">
        <v>7</v>
      </c>
      <c r="AK67" s="3">
        <v>8</v>
      </c>
      <c r="AL67" s="3">
        <v>9</v>
      </c>
      <c r="AM67" s="3">
        <v>9</v>
      </c>
      <c r="AN67" s="3">
        <v>12</v>
      </c>
      <c r="AO67" s="3">
        <v>14</v>
      </c>
      <c r="AP67" s="3">
        <v>16</v>
      </c>
      <c r="AQ67" s="3">
        <v>19</v>
      </c>
      <c r="AR67" s="3">
        <v>20</v>
      </c>
      <c r="AS67" s="3">
        <v>21</v>
      </c>
      <c r="AT67" s="3">
        <v>22</v>
      </c>
      <c r="AU67" s="3">
        <v>22</v>
      </c>
      <c r="AV67" s="3">
        <v>23</v>
      </c>
      <c r="AW67" s="3">
        <v>24</v>
      </c>
      <c r="AX67" s="3">
        <v>25</v>
      </c>
      <c r="AY67" s="3">
        <v>28</v>
      </c>
      <c r="AZ67" s="3">
        <v>30</v>
      </c>
      <c r="BA67" s="3">
        <v>31</v>
      </c>
      <c r="BB67" s="3">
        <v>32</v>
      </c>
      <c r="BC67" s="3">
        <v>34</v>
      </c>
      <c r="BD67" s="3">
        <v>37</v>
      </c>
      <c r="BE67" s="3">
        <v>40</v>
      </c>
    </row>
    <row r="68" spans="1:171" x14ac:dyDescent="0.25">
      <c r="A68" s="217" t="str">
        <f t="shared" si="6"/>
        <v>ncp_cumuni_peri</v>
      </c>
      <c r="B68" s="41" t="s">
        <v>79</v>
      </c>
      <c r="C68" s="42" t="s">
        <v>78</v>
      </c>
      <c r="D68" s="41" t="s">
        <v>77</v>
      </c>
      <c r="E68" s="6" t="s">
        <v>45</v>
      </c>
      <c r="F68" s="88" t="s">
        <v>74</v>
      </c>
      <c r="G68" s="88" t="s">
        <v>59</v>
      </c>
      <c r="H68" s="88" t="s">
        <v>60</v>
      </c>
      <c r="I68" s="88">
        <v>1956</v>
      </c>
      <c r="J68" s="88">
        <v>2000</v>
      </c>
      <c r="K68" s="168" t="s">
        <v>75</v>
      </c>
      <c r="L68" s="8" t="str">
        <f>C68&amp;"_"&amp;H68&amp;"_"&amp;E68</f>
        <v>ncp_cumuni_peri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1</v>
      </c>
      <c r="AG68" s="3">
        <v>1</v>
      </c>
      <c r="AH68" s="3">
        <v>1</v>
      </c>
      <c r="AI68" s="3">
        <v>1</v>
      </c>
      <c r="AJ68" s="3">
        <v>1</v>
      </c>
      <c r="AK68" s="3">
        <v>1</v>
      </c>
      <c r="AL68" s="3">
        <v>1</v>
      </c>
      <c r="AM68" s="3">
        <v>1</v>
      </c>
      <c r="AN68" s="3">
        <v>1</v>
      </c>
      <c r="AO68" s="3">
        <v>4</v>
      </c>
      <c r="AP68" s="3">
        <v>5</v>
      </c>
      <c r="AQ68" s="3">
        <v>5</v>
      </c>
      <c r="AR68" s="3">
        <v>5</v>
      </c>
      <c r="AS68" s="3">
        <v>5</v>
      </c>
      <c r="AT68" s="3">
        <v>5</v>
      </c>
      <c r="AU68" s="3">
        <v>6</v>
      </c>
      <c r="AV68" s="3">
        <v>6</v>
      </c>
      <c r="AW68" s="3">
        <v>6</v>
      </c>
      <c r="AX68" s="3">
        <v>6</v>
      </c>
      <c r="AY68" s="3">
        <v>6</v>
      </c>
      <c r="AZ68" s="3">
        <v>7</v>
      </c>
      <c r="BA68" s="3">
        <v>7</v>
      </c>
      <c r="BB68" s="3">
        <v>7</v>
      </c>
      <c r="BC68" s="3">
        <v>7</v>
      </c>
      <c r="BD68" s="3">
        <v>7</v>
      </c>
      <c r="BE68" s="3">
        <v>8</v>
      </c>
    </row>
    <row r="69" spans="1:171" x14ac:dyDescent="0.25">
      <c r="A69" s="217" t="str">
        <f t="shared" si="6"/>
        <v>ncp_cumuni_glob</v>
      </c>
      <c r="B69" s="41" t="s">
        <v>79</v>
      </c>
      <c r="C69" s="42" t="s">
        <v>78</v>
      </c>
      <c r="D69" s="41" t="s">
        <v>15</v>
      </c>
      <c r="E69" s="6" t="s">
        <v>46</v>
      </c>
      <c r="F69" s="88" t="s">
        <v>74</v>
      </c>
      <c r="G69" s="88" t="s">
        <v>59</v>
      </c>
      <c r="H69" s="88" t="s">
        <v>60</v>
      </c>
      <c r="I69" s="88">
        <v>1956</v>
      </c>
      <c r="J69" s="88">
        <v>2000</v>
      </c>
      <c r="K69" s="168" t="s">
        <v>75</v>
      </c>
      <c r="L69" s="8" t="str">
        <f>C69&amp;"_"&amp;H69&amp;"_"&amp;E69</f>
        <v>ncp_cumuni_glob</v>
      </c>
      <c r="M69" s="3">
        <v>2</v>
      </c>
      <c r="N69" s="3">
        <v>4</v>
      </c>
      <c r="O69" s="3">
        <v>5</v>
      </c>
      <c r="P69" s="3">
        <v>11</v>
      </c>
      <c r="Q69" s="3">
        <v>15</v>
      </c>
      <c r="R69" s="3">
        <v>17</v>
      </c>
      <c r="S69" s="3">
        <v>25</v>
      </c>
      <c r="T69" s="3">
        <v>31</v>
      </c>
      <c r="U69" s="3">
        <v>40</v>
      </c>
      <c r="V69" s="3">
        <v>48</v>
      </c>
      <c r="W69" s="3">
        <v>54</v>
      </c>
      <c r="X69" s="3">
        <v>60</v>
      </c>
      <c r="Y69" s="3">
        <v>65</v>
      </c>
      <c r="Z69" s="3">
        <v>76</v>
      </c>
      <c r="AA69" s="3">
        <v>82</v>
      </c>
      <c r="AB69" s="3">
        <v>96</v>
      </c>
      <c r="AC69" s="3">
        <v>111</v>
      </c>
      <c r="AD69" s="3">
        <v>129</v>
      </c>
      <c r="AE69" s="3">
        <v>152</v>
      </c>
      <c r="AF69" s="3">
        <v>172</v>
      </c>
      <c r="AG69" s="3">
        <v>186</v>
      </c>
      <c r="AH69" s="3">
        <v>203</v>
      </c>
      <c r="AI69" s="3">
        <v>221</v>
      </c>
      <c r="AJ69" s="3">
        <v>238</v>
      </c>
      <c r="AK69" s="3">
        <v>253</v>
      </c>
      <c r="AL69" s="3">
        <v>279</v>
      </c>
      <c r="AM69" s="3">
        <v>291</v>
      </c>
      <c r="AN69" s="3">
        <v>310</v>
      </c>
      <c r="AO69" s="3">
        <v>343</v>
      </c>
      <c r="AP69" s="3">
        <v>381</v>
      </c>
      <c r="AQ69" s="3">
        <v>406</v>
      </c>
      <c r="AR69" s="3">
        <v>431</v>
      </c>
      <c r="AS69" s="3">
        <v>451</v>
      </c>
      <c r="AT69" s="3">
        <v>463</v>
      </c>
      <c r="AU69" s="3">
        <v>472</v>
      </c>
      <c r="AV69" s="3">
        <v>478</v>
      </c>
      <c r="AW69" s="3">
        <v>480</v>
      </c>
      <c r="AX69" s="3">
        <v>491</v>
      </c>
      <c r="AY69" s="3">
        <v>496</v>
      </c>
      <c r="AZ69" s="3">
        <v>502</v>
      </c>
      <c r="BA69" s="3">
        <v>508</v>
      </c>
      <c r="BB69" s="3">
        <v>511</v>
      </c>
      <c r="BC69" s="3">
        <v>515</v>
      </c>
      <c r="BD69" s="3">
        <v>519</v>
      </c>
      <c r="BE69" s="3">
        <v>526</v>
      </c>
    </row>
    <row r="70" spans="1:171" x14ac:dyDescent="0.25">
      <c r="F70" s="91"/>
      <c r="G70" s="91"/>
      <c r="H70" s="91"/>
      <c r="I70" s="91"/>
      <c r="J70" s="91"/>
      <c r="K70" s="172"/>
      <c r="L70" s="7"/>
    </row>
    <row r="71" spans="1:171" x14ac:dyDescent="0.25">
      <c r="A71" s="217" t="str">
        <f t="shared" si="6"/>
        <v>ncp_avgcap_core</v>
      </c>
      <c r="B71" s="41" t="s">
        <v>79</v>
      </c>
      <c r="C71" s="42" t="s">
        <v>78</v>
      </c>
      <c r="D71" s="41" t="s">
        <v>70</v>
      </c>
      <c r="E71" s="6" t="s">
        <v>44</v>
      </c>
      <c r="F71" s="88" t="s">
        <v>62</v>
      </c>
      <c r="G71" s="88" t="s">
        <v>53</v>
      </c>
      <c r="H71" s="88" t="s">
        <v>61</v>
      </c>
      <c r="I71" s="88">
        <v>1956</v>
      </c>
      <c r="J71" s="88">
        <v>2000</v>
      </c>
      <c r="K71" s="168" t="s">
        <v>75</v>
      </c>
      <c r="L71" s="8" t="str">
        <f>C71&amp;"_"&amp;H71&amp;"_"&amp;E71</f>
        <v>ncp_avgcap_core</v>
      </c>
      <c r="M71" s="19">
        <v>50</v>
      </c>
      <c r="N71" s="19">
        <v>52.5</v>
      </c>
      <c r="O71" s="19">
        <v>50</v>
      </c>
      <c r="P71" s="19">
        <v>50</v>
      </c>
      <c r="Q71" s="19">
        <v>99.666666666666671</v>
      </c>
      <c r="R71" s="19">
        <v>185</v>
      </c>
      <c r="S71" s="19">
        <v>144.85714285714286</v>
      </c>
      <c r="T71" s="19">
        <v>67.400000000000006</v>
      </c>
      <c r="U71" s="19">
        <v>111.57142857142857</v>
      </c>
      <c r="V71" s="19">
        <v>201.125</v>
      </c>
      <c r="W71" s="19">
        <v>175.4</v>
      </c>
      <c r="X71" s="19">
        <v>185.33333333333334</v>
      </c>
      <c r="Y71" s="19">
        <v>319.65999999999997</v>
      </c>
      <c r="Z71" s="19">
        <v>334.1875</v>
      </c>
      <c r="AA71" s="19">
        <v>513.24</v>
      </c>
      <c r="AB71" s="19">
        <v>540.68428571428569</v>
      </c>
      <c r="AC71" s="19">
        <v>611.92307692307691</v>
      </c>
      <c r="AD71" s="19">
        <v>706.87999999999988</v>
      </c>
      <c r="AE71" s="19">
        <v>852.78421052631586</v>
      </c>
      <c r="AF71" s="19">
        <v>767.01052631578955</v>
      </c>
      <c r="AG71" s="19">
        <v>815.33153846153846</v>
      </c>
      <c r="AH71" s="19">
        <v>821.44666666666672</v>
      </c>
      <c r="AI71" s="19">
        <v>881.73153846153843</v>
      </c>
      <c r="AJ71" s="19">
        <v>844.83571428571429</v>
      </c>
      <c r="AK71" s="19">
        <v>904.30000000000007</v>
      </c>
      <c r="AL71" s="19">
        <v>919.63529411764705</v>
      </c>
      <c r="AM71" s="19">
        <v>999.21111111111122</v>
      </c>
      <c r="AN71" s="19">
        <v>891.89230769230767</v>
      </c>
      <c r="AO71" s="19">
        <v>966.09583333333319</v>
      </c>
      <c r="AP71" s="19">
        <v>1102.3464285714285</v>
      </c>
      <c r="AQ71" s="19">
        <v>1122.9882352941179</v>
      </c>
      <c r="AR71" s="19">
        <v>1082.8333333333333</v>
      </c>
      <c r="AS71" s="19">
        <v>1152.8999999999999</v>
      </c>
      <c r="AT71" s="19">
        <v>916.9</v>
      </c>
      <c r="AU71" s="19">
        <v>1157.5</v>
      </c>
      <c r="AV71" s="19">
        <v>1050</v>
      </c>
      <c r="AW71" s="19">
        <v>1330</v>
      </c>
      <c r="AX71" s="19">
        <v>1030.5</v>
      </c>
      <c r="AY71" s="19">
        <v>1140</v>
      </c>
      <c r="AZ71" s="19">
        <v>963.33333333333337</v>
      </c>
      <c r="BA71" s="19">
        <v>968.63333333333333</v>
      </c>
      <c r="BB71" s="19">
        <v>1268</v>
      </c>
      <c r="BC71" s="19">
        <v>1516</v>
      </c>
      <c r="BD71" s="19">
        <v>0</v>
      </c>
      <c r="BE71" s="19">
        <v>1516</v>
      </c>
    </row>
    <row r="72" spans="1:171" x14ac:dyDescent="0.25">
      <c r="A72" s="217" t="str">
        <f t="shared" si="6"/>
        <v>ncp_avgcap_rimFSU</v>
      </c>
      <c r="B72" s="41" t="s">
        <v>79</v>
      </c>
      <c r="C72" s="42" t="s">
        <v>78</v>
      </c>
      <c r="D72" s="41" t="s">
        <v>71</v>
      </c>
      <c r="E72" s="6" t="s">
        <v>205</v>
      </c>
      <c r="F72" s="88" t="s">
        <v>62</v>
      </c>
      <c r="G72" s="88" t="s">
        <v>53</v>
      </c>
      <c r="H72" s="88" t="s">
        <v>61</v>
      </c>
      <c r="I72" s="88">
        <v>1956</v>
      </c>
      <c r="J72" s="88">
        <v>2000</v>
      </c>
      <c r="K72" s="168" t="s">
        <v>75</v>
      </c>
      <c r="L72" s="8" t="str">
        <f t="shared" ref="L72:L75" si="7">C72&amp;"_"&amp;H72&amp;"_"&amp;E72</f>
        <v>ncp_avgcap_rimFSU</v>
      </c>
      <c r="M72" s="19">
        <v>0</v>
      </c>
      <c r="N72" s="19">
        <v>0</v>
      </c>
      <c r="O72" s="19">
        <v>0</v>
      </c>
      <c r="P72" s="19">
        <v>100</v>
      </c>
      <c r="Q72" s="19">
        <v>100</v>
      </c>
      <c r="R72" s="19">
        <v>100</v>
      </c>
      <c r="S72" s="19">
        <v>100</v>
      </c>
      <c r="T72" s="19">
        <v>100</v>
      </c>
      <c r="U72" s="19">
        <v>183.5</v>
      </c>
      <c r="V72" s="19">
        <v>0</v>
      </c>
      <c r="W72" s="19">
        <v>50</v>
      </c>
      <c r="X72" s="19">
        <v>0</v>
      </c>
      <c r="Y72" s="19">
        <v>0</v>
      </c>
      <c r="Z72" s="19">
        <v>146</v>
      </c>
      <c r="AA72" s="19">
        <v>336</v>
      </c>
      <c r="AB72" s="19">
        <v>0</v>
      </c>
      <c r="AC72" s="19">
        <v>385</v>
      </c>
      <c r="AD72" s="19">
        <v>170.57142857142858</v>
      </c>
      <c r="AE72" s="19">
        <v>592</v>
      </c>
      <c r="AF72" s="19">
        <v>440</v>
      </c>
      <c r="AG72" s="19">
        <v>925</v>
      </c>
      <c r="AH72" s="19">
        <v>704</v>
      </c>
      <c r="AI72" s="19">
        <v>925</v>
      </c>
      <c r="AJ72" s="19">
        <v>720</v>
      </c>
      <c r="AK72" s="19">
        <v>666.5</v>
      </c>
      <c r="AL72" s="19">
        <v>603.75</v>
      </c>
      <c r="AM72" s="19">
        <v>588.33333333333337</v>
      </c>
      <c r="AN72" s="19">
        <v>795</v>
      </c>
      <c r="AO72" s="19">
        <v>842.75</v>
      </c>
      <c r="AP72" s="19">
        <v>822.14285714285711</v>
      </c>
      <c r="AQ72" s="19">
        <v>658</v>
      </c>
      <c r="AR72" s="19">
        <v>891.66666666666663</v>
      </c>
      <c r="AS72" s="19">
        <v>878</v>
      </c>
      <c r="AT72" s="19">
        <v>968.75</v>
      </c>
      <c r="AU72" s="19">
        <v>0</v>
      </c>
      <c r="AV72" s="19">
        <v>0</v>
      </c>
      <c r="AW72" s="19">
        <v>0</v>
      </c>
      <c r="AX72" s="19">
        <v>1000</v>
      </c>
      <c r="AY72" s="19">
        <v>0</v>
      </c>
      <c r="AZ72" s="19">
        <v>0</v>
      </c>
      <c r="BA72" s="19">
        <v>840</v>
      </c>
      <c r="BB72" s="19">
        <v>0</v>
      </c>
      <c r="BC72" s="19">
        <v>0</v>
      </c>
      <c r="BD72" s="19">
        <v>440</v>
      </c>
      <c r="BE72" s="19">
        <v>440</v>
      </c>
    </row>
    <row r="73" spans="1:171" x14ac:dyDescent="0.25">
      <c r="A73" s="217" t="str">
        <f t="shared" si="6"/>
        <v>ncp_avgcap_rim</v>
      </c>
      <c r="B73" s="41" t="s">
        <v>79</v>
      </c>
      <c r="C73" s="42" t="s">
        <v>78</v>
      </c>
      <c r="D73" s="41" t="s">
        <v>76</v>
      </c>
      <c r="E73" s="6" t="s">
        <v>152</v>
      </c>
      <c r="F73" s="88" t="s">
        <v>62</v>
      </c>
      <c r="G73" s="88" t="s">
        <v>53</v>
      </c>
      <c r="H73" s="88" t="s">
        <v>61</v>
      </c>
      <c r="I73" s="88">
        <v>1956</v>
      </c>
      <c r="J73" s="88">
        <v>2000</v>
      </c>
      <c r="K73" s="168" t="s">
        <v>75</v>
      </c>
      <c r="L73" s="8" t="str">
        <f t="shared" si="7"/>
        <v>ncp_avgcap_rim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160</v>
      </c>
      <c r="AA73" s="19">
        <v>0</v>
      </c>
      <c r="AB73" s="19">
        <v>0</v>
      </c>
      <c r="AC73" s="19">
        <v>138.6</v>
      </c>
      <c r="AD73" s="19">
        <v>220</v>
      </c>
      <c r="AE73" s="19">
        <v>0</v>
      </c>
      <c r="AF73" s="19">
        <v>0</v>
      </c>
      <c r="AG73" s="19">
        <v>0</v>
      </c>
      <c r="AH73" s="19">
        <v>0</v>
      </c>
      <c r="AI73" s="19">
        <v>611.5</v>
      </c>
      <c r="AJ73" s="19">
        <v>636</v>
      </c>
      <c r="AK73" s="19">
        <v>220</v>
      </c>
      <c r="AL73" s="19">
        <v>986</v>
      </c>
      <c r="AM73" s="19">
        <v>0</v>
      </c>
      <c r="AN73" s="19">
        <v>771.56</v>
      </c>
      <c r="AO73" s="19">
        <v>593.5</v>
      </c>
      <c r="AP73" s="19">
        <v>951</v>
      </c>
      <c r="AQ73" s="19">
        <v>711.66666666666663</v>
      </c>
      <c r="AR73" s="19">
        <v>950</v>
      </c>
      <c r="AS73" s="19">
        <v>950</v>
      </c>
      <c r="AT73" s="19">
        <v>950</v>
      </c>
      <c r="AU73" s="19">
        <v>0</v>
      </c>
      <c r="AV73" s="19">
        <v>235</v>
      </c>
      <c r="AW73" s="19">
        <v>235</v>
      </c>
      <c r="AX73" s="19">
        <v>220</v>
      </c>
      <c r="AY73" s="19">
        <v>756.4666666666667</v>
      </c>
      <c r="AZ73" s="19">
        <v>610</v>
      </c>
      <c r="BA73" s="19">
        <v>1000</v>
      </c>
      <c r="BB73" s="19">
        <v>700</v>
      </c>
      <c r="BC73" s="19">
        <v>881</v>
      </c>
      <c r="BD73" s="19">
        <v>665.66666666666663</v>
      </c>
      <c r="BE73" s="19">
        <v>246.66666666666666</v>
      </c>
    </row>
    <row r="74" spans="1:171" x14ac:dyDescent="0.25">
      <c r="A74" s="217" t="str">
        <f t="shared" si="6"/>
        <v>ncp_avgcap_peri</v>
      </c>
      <c r="B74" s="41" t="s">
        <v>79</v>
      </c>
      <c r="C74" s="42" t="s">
        <v>78</v>
      </c>
      <c r="D74" s="41" t="s">
        <v>77</v>
      </c>
      <c r="E74" s="6" t="s">
        <v>45</v>
      </c>
      <c r="F74" s="88" t="s">
        <v>62</v>
      </c>
      <c r="G74" s="88" t="s">
        <v>53</v>
      </c>
      <c r="H74" s="88" t="s">
        <v>61</v>
      </c>
      <c r="I74" s="88">
        <v>1956</v>
      </c>
      <c r="J74" s="88">
        <v>2000</v>
      </c>
      <c r="K74" s="168" t="s">
        <v>75</v>
      </c>
      <c r="L74" s="8" t="str">
        <f t="shared" si="7"/>
        <v>ncp_avgcap_peri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370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740.66666666666663</v>
      </c>
      <c r="AP74" s="19">
        <v>965</v>
      </c>
      <c r="AQ74" s="19">
        <v>0</v>
      </c>
      <c r="AR74" s="19">
        <v>0</v>
      </c>
      <c r="AS74" s="19">
        <v>0</v>
      </c>
      <c r="AT74" s="19">
        <v>0</v>
      </c>
      <c r="AU74" s="19">
        <v>674.48</v>
      </c>
      <c r="AV74" s="19">
        <v>0</v>
      </c>
      <c r="AW74" s="19">
        <v>0</v>
      </c>
      <c r="AX74" s="19">
        <v>0</v>
      </c>
      <c r="AY74" s="19">
        <v>0</v>
      </c>
      <c r="AZ74" s="19">
        <v>674.48</v>
      </c>
      <c r="BA74" s="19">
        <v>0</v>
      </c>
      <c r="BB74" s="19">
        <v>0</v>
      </c>
      <c r="BC74" s="19">
        <v>0</v>
      </c>
      <c r="BD74" s="19">
        <v>0</v>
      </c>
      <c r="BE74" s="19">
        <v>1325</v>
      </c>
    </row>
    <row r="75" spans="1:171" x14ac:dyDescent="0.25">
      <c r="A75" s="217" t="str">
        <f t="shared" si="6"/>
        <v>ncp_avgcap_glob</v>
      </c>
      <c r="B75" s="41" t="s">
        <v>79</v>
      </c>
      <c r="C75" s="42" t="s">
        <v>78</v>
      </c>
      <c r="D75" s="41" t="s">
        <v>15</v>
      </c>
      <c r="E75" s="6" t="s">
        <v>46</v>
      </c>
      <c r="F75" s="88" t="s">
        <v>62</v>
      </c>
      <c r="G75" s="88" t="s">
        <v>53</v>
      </c>
      <c r="H75" s="88" t="s">
        <v>61</v>
      </c>
      <c r="I75" s="88">
        <v>1956</v>
      </c>
      <c r="J75" s="88">
        <v>2000</v>
      </c>
      <c r="K75" s="168" t="s">
        <v>75</v>
      </c>
      <c r="L75" s="8" t="str">
        <f t="shared" si="7"/>
        <v>ncp_avgcap_glob</v>
      </c>
      <c r="M75" s="19">
        <v>50</v>
      </c>
      <c r="N75" s="19">
        <v>52.5</v>
      </c>
      <c r="O75" s="19">
        <v>50</v>
      </c>
      <c r="P75" s="19">
        <v>66.666666666666671</v>
      </c>
      <c r="Q75" s="19">
        <v>99.75</v>
      </c>
      <c r="R75" s="19">
        <v>142.5</v>
      </c>
      <c r="S75" s="19">
        <v>139.25</v>
      </c>
      <c r="T75" s="19">
        <v>72.833333333333329</v>
      </c>
      <c r="U75" s="19">
        <v>127.55555555555556</v>
      </c>
      <c r="V75" s="19">
        <v>201.125</v>
      </c>
      <c r="W75" s="19">
        <v>154.5</v>
      </c>
      <c r="X75" s="19">
        <v>185.33333333333334</v>
      </c>
      <c r="Y75" s="19">
        <v>319.65999999999997</v>
      </c>
      <c r="Z75" s="19">
        <v>285.40909090909093</v>
      </c>
      <c r="AA75" s="19">
        <v>483.7</v>
      </c>
      <c r="AB75" s="19">
        <v>540.68428571428569</v>
      </c>
      <c r="AC75" s="19">
        <v>565.24</v>
      </c>
      <c r="AD75" s="19">
        <v>471.26666666666665</v>
      </c>
      <c r="AE75" s="19">
        <v>797.77826086956532</v>
      </c>
      <c r="AF75" s="19">
        <v>750.66000000000008</v>
      </c>
      <c r="AG75" s="19">
        <v>823.16499999999996</v>
      </c>
      <c r="AH75" s="19">
        <v>807.62941176470588</v>
      </c>
      <c r="AI75" s="19">
        <v>858.91722222222222</v>
      </c>
      <c r="AJ75" s="19">
        <v>817.86470588235295</v>
      </c>
      <c r="AK75" s="19">
        <v>826.97333333333336</v>
      </c>
      <c r="AL75" s="19">
        <v>824.99230769230769</v>
      </c>
      <c r="AM75" s="19">
        <v>896.49166666666679</v>
      </c>
      <c r="AN75" s="19">
        <v>857.59368421052636</v>
      </c>
      <c r="AO75" s="19">
        <v>908.06969696969679</v>
      </c>
      <c r="AP75" s="19">
        <v>1039.1499999999999</v>
      </c>
      <c r="AQ75" s="19">
        <v>980.63200000000006</v>
      </c>
      <c r="AR75" s="19">
        <v>1031.6400000000001</v>
      </c>
      <c r="AS75" s="19">
        <v>1074.03</v>
      </c>
      <c r="AT75" s="19">
        <v>936.94166666666661</v>
      </c>
      <c r="AU75" s="19">
        <v>1103.8311111111111</v>
      </c>
      <c r="AV75" s="19">
        <v>914.16666666666663</v>
      </c>
      <c r="AW75" s="19">
        <v>782.5</v>
      </c>
      <c r="AX75" s="19">
        <v>951.27272727272725</v>
      </c>
      <c r="AY75" s="19">
        <v>909.87999999999988</v>
      </c>
      <c r="AZ75" s="19">
        <v>797.4133333333333</v>
      </c>
      <c r="BA75" s="19">
        <v>930.98333333333323</v>
      </c>
      <c r="BB75" s="19">
        <v>1078.6666666666667</v>
      </c>
      <c r="BC75" s="19">
        <v>1198.5</v>
      </c>
      <c r="BD75" s="19">
        <v>609.25</v>
      </c>
      <c r="BE75" s="19">
        <v>791</v>
      </c>
    </row>
    <row r="76" spans="1:171" x14ac:dyDescent="0.25">
      <c r="F76" s="91"/>
      <c r="G76" s="91"/>
      <c r="H76" s="91"/>
      <c r="I76" s="91"/>
      <c r="J76" s="91"/>
      <c r="K76" s="172"/>
      <c r="L76" s="7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171" x14ac:dyDescent="0.25">
      <c r="A77" s="217" t="str">
        <f t="shared" si="6"/>
        <v>ncp_maxcap_core</v>
      </c>
      <c r="B77" s="41" t="s">
        <v>79</v>
      </c>
      <c r="C77" s="42" t="s">
        <v>78</v>
      </c>
      <c r="D77" s="41" t="s">
        <v>70</v>
      </c>
      <c r="E77" s="6" t="s">
        <v>44</v>
      </c>
      <c r="F77" s="88" t="s">
        <v>63</v>
      </c>
      <c r="G77" s="88" t="s">
        <v>53</v>
      </c>
      <c r="H77" s="88" t="s">
        <v>64</v>
      </c>
      <c r="I77" s="88">
        <v>1956</v>
      </c>
      <c r="J77" s="88">
        <v>2000</v>
      </c>
      <c r="K77" s="168" t="s">
        <v>75</v>
      </c>
      <c r="L77" s="8" t="str">
        <f>C77&amp;"_"&amp;H77&amp;"_"&amp;E77</f>
        <v>ncp_maxcap_core</v>
      </c>
      <c r="M77" s="9">
        <v>50</v>
      </c>
      <c r="N77" s="9">
        <v>100</v>
      </c>
      <c r="O77" s="9">
        <v>50</v>
      </c>
      <c r="P77" s="9">
        <v>50</v>
      </c>
      <c r="Q77" s="9">
        <v>209</v>
      </c>
      <c r="R77" s="9">
        <v>185</v>
      </c>
      <c r="S77" s="9">
        <v>285</v>
      </c>
      <c r="T77" s="9">
        <v>153</v>
      </c>
      <c r="U77" s="9">
        <v>186</v>
      </c>
      <c r="V77" s="9">
        <v>235</v>
      </c>
      <c r="W77" s="9">
        <v>290</v>
      </c>
      <c r="X77" s="9">
        <v>400</v>
      </c>
      <c r="Y77" s="9">
        <v>600.29999999999995</v>
      </c>
      <c r="Z77" s="9">
        <v>641.79999999999995</v>
      </c>
      <c r="AA77" s="9">
        <v>828.3</v>
      </c>
      <c r="AB77" s="9">
        <v>828.3</v>
      </c>
      <c r="AC77" s="9">
        <v>920</v>
      </c>
      <c r="AD77" s="9">
        <v>1098</v>
      </c>
      <c r="AE77" s="9">
        <v>1309.7</v>
      </c>
      <c r="AF77" s="9">
        <v>1152</v>
      </c>
      <c r="AG77" s="9">
        <v>1300</v>
      </c>
      <c r="AH77" s="9">
        <v>1170</v>
      </c>
      <c r="AI77" s="9">
        <v>1133.3</v>
      </c>
      <c r="AJ77" s="9">
        <v>1247</v>
      </c>
      <c r="AK77" s="9">
        <v>1005</v>
      </c>
      <c r="AL77" s="9">
        <v>1220.5999999999999</v>
      </c>
      <c r="AM77" s="9">
        <v>1345</v>
      </c>
      <c r="AN77" s="9">
        <v>1152</v>
      </c>
      <c r="AO77" s="9">
        <v>1344</v>
      </c>
      <c r="AP77" s="9">
        <v>1430</v>
      </c>
      <c r="AQ77" s="9">
        <v>1403.2</v>
      </c>
      <c r="AR77" s="9">
        <v>1361.2</v>
      </c>
      <c r="AS77" s="9">
        <v>1475</v>
      </c>
      <c r="AT77" s="9">
        <v>1365</v>
      </c>
      <c r="AU77" s="9">
        <v>1330</v>
      </c>
      <c r="AV77" s="9">
        <v>1310</v>
      </c>
      <c r="AW77" s="9">
        <v>1330</v>
      </c>
      <c r="AX77" s="9">
        <v>1310</v>
      </c>
      <c r="AY77" s="9">
        <v>1180</v>
      </c>
      <c r="AZ77" s="9">
        <v>1175</v>
      </c>
      <c r="BA77" s="9">
        <v>1356</v>
      </c>
      <c r="BB77" s="9">
        <v>1356</v>
      </c>
      <c r="BC77" s="9">
        <v>1516</v>
      </c>
      <c r="BD77" s="9">
        <v>0</v>
      </c>
      <c r="BE77" s="9">
        <v>1516</v>
      </c>
      <c r="BF77" s="9"/>
      <c r="BG77" s="9"/>
      <c r="BH77" s="9"/>
      <c r="BI77" s="9"/>
      <c r="BJ77" s="9"/>
      <c r="BK77" s="9"/>
      <c r="BL77" s="9"/>
      <c r="BM77" s="9"/>
      <c r="BN77" s="9"/>
      <c r="BO77" s="9"/>
      <c r="DT77" s="9"/>
      <c r="DU77" s="9"/>
      <c r="DV77" s="9"/>
      <c r="DW77" s="9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</row>
    <row r="78" spans="1:171" x14ac:dyDescent="0.25">
      <c r="A78" s="217" t="str">
        <f t="shared" si="6"/>
        <v>ncp_maxcap_rimFSU</v>
      </c>
      <c r="B78" s="41" t="s">
        <v>79</v>
      </c>
      <c r="C78" s="42" t="s">
        <v>78</v>
      </c>
      <c r="D78" s="41" t="s">
        <v>71</v>
      </c>
      <c r="E78" s="6" t="s">
        <v>205</v>
      </c>
      <c r="F78" s="88" t="s">
        <v>63</v>
      </c>
      <c r="G78" s="88" t="s">
        <v>53</v>
      </c>
      <c r="H78" s="88" t="s">
        <v>64</v>
      </c>
      <c r="I78" s="88">
        <v>1956</v>
      </c>
      <c r="J78" s="88">
        <v>2000</v>
      </c>
      <c r="K78" s="168" t="s">
        <v>75</v>
      </c>
      <c r="L78" s="8" t="str">
        <f t="shared" ref="L78:L81" si="8">C78&amp;"_"&amp;H78&amp;"_"&amp;E78</f>
        <v>ncp_maxcap_rimFSU</v>
      </c>
      <c r="M78" s="9">
        <v>0</v>
      </c>
      <c r="N78" s="9">
        <v>0</v>
      </c>
      <c r="O78" s="9">
        <v>0</v>
      </c>
      <c r="P78" s="9">
        <v>100</v>
      </c>
      <c r="Q78" s="9">
        <v>100</v>
      </c>
      <c r="R78" s="9">
        <v>100</v>
      </c>
      <c r="S78" s="9">
        <v>100</v>
      </c>
      <c r="T78" s="9">
        <v>100</v>
      </c>
      <c r="U78" s="9">
        <v>265</v>
      </c>
      <c r="V78" s="9">
        <v>0</v>
      </c>
      <c r="W78" s="9">
        <v>50</v>
      </c>
      <c r="X78" s="9">
        <v>0</v>
      </c>
      <c r="Y78" s="9">
        <v>0</v>
      </c>
      <c r="Z78" s="9">
        <v>146</v>
      </c>
      <c r="AA78" s="9">
        <v>336</v>
      </c>
      <c r="AB78" s="9">
        <v>0</v>
      </c>
      <c r="AC78" s="9">
        <v>385</v>
      </c>
      <c r="AD78" s="9">
        <v>411</v>
      </c>
      <c r="AE78" s="9">
        <v>925</v>
      </c>
      <c r="AF78" s="9">
        <v>440</v>
      </c>
      <c r="AG78" s="9">
        <v>925</v>
      </c>
      <c r="AH78" s="9">
        <v>1000</v>
      </c>
      <c r="AI78" s="9">
        <v>925</v>
      </c>
      <c r="AJ78" s="9">
        <v>1000</v>
      </c>
      <c r="AK78" s="9">
        <v>925</v>
      </c>
      <c r="AL78" s="9">
        <v>950</v>
      </c>
      <c r="AM78" s="9">
        <v>925</v>
      </c>
      <c r="AN78" s="9">
        <v>1000</v>
      </c>
      <c r="AO78" s="9">
        <v>1500</v>
      </c>
      <c r="AP78" s="9">
        <v>1000</v>
      </c>
      <c r="AQ78" s="9">
        <v>1000</v>
      </c>
      <c r="AR78" s="9">
        <v>1500</v>
      </c>
      <c r="AS78" s="9">
        <v>1000</v>
      </c>
      <c r="AT78" s="9">
        <v>1000</v>
      </c>
      <c r="AU78" s="9">
        <v>0</v>
      </c>
      <c r="AV78" s="9">
        <v>0</v>
      </c>
      <c r="AW78" s="9">
        <v>0</v>
      </c>
      <c r="AX78" s="9">
        <v>1000</v>
      </c>
      <c r="AY78" s="9">
        <v>0</v>
      </c>
      <c r="AZ78" s="9">
        <v>0</v>
      </c>
      <c r="BA78" s="9">
        <v>1000</v>
      </c>
      <c r="BB78" s="9">
        <v>0</v>
      </c>
      <c r="BC78" s="9">
        <v>0</v>
      </c>
      <c r="BD78" s="9">
        <v>440</v>
      </c>
      <c r="BE78" s="9">
        <v>440</v>
      </c>
      <c r="BF78" s="9"/>
      <c r="BG78" s="9"/>
      <c r="BH78" s="9"/>
      <c r="BI78" s="9"/>
      <c r="BJ78" s="9"/>
      <c r="BK78" s="9"/>
      <c r="BL78" s="9"/>
      <c r="BM78" s="9"/>
      <c r="BN78" s="9"/>
      <c r="BO78" s="9"/>
      <c r="DT78" s="9"/>
      <c r="DU78" s="9"/>
      <c r="DV78" s="9"/>
      <c r="DW78" s="9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</row>
    <row r="79" spans="1:171" x14ac:dyDescent="0.25">
      <c r="A79" s="217" t="str">
        <f t="shared" si="6"/>
        <v>ncp_maxcap_rim</v>
      </c>
      <c r="B79" s="41" t="s">
        <v>79</v>
      </c>
      <c r="C79" s="42" t="s">
        <v>78</v>
      </c>
      <c r="D79" s="41" t="s">
        <v>76</v>
      </c>
      <c r="E79" s="6" t="s">
        <v>152</v>
      </c>
      <c r="F79" s="88" t="s">
        <v>63</v>
      </c>
      <c r="G79" s="88" t="s">
        <v>53</v>
      </c>
      <c r="H79" s="88" t="s">
        <v>64</v>
      </c>
      <c r="I79" s="88">
        <v>1956</v>
      </c>
      <c r="J79" s="88">
        <v>2000</v>
      </c>
      <c r="K79" s="168" t="s">
        <v>75</v>
      </c>
      <c r="L79" s="8" t="str">
        <f t="shared" si="8"/>
        <v>ncp_maxcap_rim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160</v>
      </c>
      <c r="AA79" s="9">
        <v>0</v>
      </c>
      <c r="AB79" s="9">
        <v>0</v>
      </c>
      <c r="AC79" s="9">
        <v>138.6</v>
      </c>
      <c r="AD79" s="9">
        <v>220</v>
      </c>
      <c r="AE79" s="9">
        <v>0</v>
      </c>
      <c r="AF79" s="9">
        <v>0</v>
      </c>
      <c r="AG79" s="9">
        <v>0</v>
      </c>
      <c r="AH79" s="9">
        <v>0</v>
      </c>
      <c r="AI79" s="9">
        <v>636</v>
      </c>
      <c r="AJ79" s="9">
        <v>636</v>
      </c>
      <c r="AK79" s="9">
        <v>220</v>
      </c>
      <c r="AL79" s="9">
        <v>986</v>
      </c>
      <c r="AM79" s="9">
        <v>0</v>
      </c>
      <c r="AN79" s="9">
        <v>986</v>
      </c>
      <c r="AO79" s="9">
        <v>952</v>
      </c>
      <c r="AP79" s="9">
        <v>952</v>
      </c>
      <c r="AQ79" s="9">
        <v>950</v>
      </c>
      <c r="AR79" s="9">
        <v>950</v>
      </c>
      <c r="AS79" s="9">
        <v>950</v>
      </c>
      <c r="AT79" s="9">
        <v>950</v>
      </c>
      <c r="AU79" s="9">
        <v>0</v>
      </c>
      <c r="AV79" s="9">
        <v>235</v>
      </c>
      <c r="AW79" s="9">
        <v>235</v>
      </c>
      <c r="AX79" s="9">
        <v>220</v>
      </c>
      <c r="AY79" s="9">
        <v>984.7</v>
      </c>
      <c r="AZ79" s="9">
        <v>1000</v>
      </c>
      <c r="BA79" s="9">
        <v>1000</v>
      </c>
      <c r="BB79" s="9">
        <v>700</v>
      </c>
      <c r="BC79" s="9">
        <v>1049</v>
      </c>
      <c r="BD79" s="9">
        <v>1049</v>
      </c>
      <c r="BE79" s="9">
        <v>300</v>
      </c>
      <c r="BF79" s="9"/>
      <c r="BG79" s="9"/>
      <c r="BH79" s="9"/>
      <c r="BI79" s="9"/>
      <c r="BJ79" s="9"/>
      <c r="BK79" s="9"/>
      <c r="BL79" s="9"/>
      <c r="BM79" s="9"/>
      <c r="BN79" s="9"/>
      <c r="BO79" s="9"/>
      <c r="DT79" s="9"/>
      <c r="DU79" s="9"/>
      <c r="DV79" s="9"/>
      <c r="DW79" s="9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</row>
    <row r="80" spans="1:171" x14ac:dyDescent="0.25">
      <c r="A80" s="217" t="str">
        <f t="shared" si="6"/>
        <v>ncp_maxcap_peri</v>
      </c>
      <c r="B80" s="41" t="s">
        <v>79</v>
      </c>
      <c r="C80" s="42" t="s">
        <v>78</v>
      </c>
      <c r="D80" s="41" t="s">
        <v>77</v>
      </c>
      <c r="E80" s="6" t="s">
        <v>45</v>
      </c>
      <c r="F80" s="88" t="s">
        <v>63</v>
      </c>
      <c r="G80" s="88" t="s">
        <v>53</v>
      </c>
      <c r="H80" s="88" t="s">
        <v>64</v>
      </c>
      <c r="I80" s="88">
        <v>1956</v>
      </c>
      <c r="J80" s="88">
        <v>2000</v>
      </c>
      <c r="K80" s="168" t="s">
        <v>75</v>
      </c>
      <c r="L80" s="8" t="str">
        <f t="shared" si="8"/>
        <v>ncp_maxcap_peri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370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965</v>
      </c>
      <c r="AP80" s="9">
        <v>965</v>
      </c>
      <c r="AQ80" s="9">
        <v>0</v>
      </c>
      <c r="AR80" s="9">
        <v>0</v>
      </c>
      <c r="AS80" s="9">
        <v>0</v>
      </c>
      <c r="AT80" s="9">
        <v>0</v>
      </c>
      <c r="AU80" s="9">
        <v>674.48</v>
      </c>
      <c r="AV80" s="9">
        <v>0</v>
      </c>
      <c r="AW80" s="9">
        <v>0</v>
      </c>
      <c r="AX80" s="9">
        <v>0</v>
      </c>
      <c r="AY80" s="9">
        <v>0</v>
      </c>
      <c r="AZ80" s="9">
        <v>674.48</v>
      </c>
      <c r="BA80" s="9">
        <v>0</v>
      </c>
      <c r="BB80" s="9">
        <v>0</v>
      </c>
      <c r="BC80" s="9">
        <v>0</v>
      </c>
      <c r="BD80" s="9">
        <v>0</v>
      </c>
      <c r="BE80" s="9">
        <v>1325</v>
      </c>
      <c r="BF80" s="9"/>
      <c r="BG80" s="9"/>
      <c r="BH80" s="9"/>
      <c r="BI80" s="9"/>
      <c r="BJ80" s="9"/>
      <c r="BK80" s="9"/>
      <c r="BL80" s="9"/>
      <c r="BM80" s="9"/>
      <c r="BN80" s="9"/>
      <c r="BO80" s="9"/>
      <c r="DT80" s="9"/>
      <c r="DU80" s="9"/>
      <c r="DV80" s="9"/>
      <c r="DW80" s="9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</row>
    <row r="81" spans="1:171" x14ac:dyDescent="0.25">
      <c r="A81" s="217" t="str">
        <f t="shared" si="6"/>
        <v>ncp_maxcap_glob</v>
      </c>
      <c r="B81" s="41" t="s">
        <v>79</v>
      </c>
      <c r="C81" s="42" t="s">
        <v>78</v>
      </c>
      <c r="D81" s="41" t="s">
        <v>15</v>
      </c>
      <c r="E81" s="6" t="s">
        <v>46</v>
      </c>
      <c r="F81" s="88" t="s">
        <v>63</v>
      </c>
      <c r="G81" s="88" t="s">
        <v>53</v>
      </c>
      <c r="H81" s="88" t="s">
        <v>64</v>
      </c>
      <c r="I81" s="88">
        <v>1956</v>
      </c>
      <c r="J81" s="88">
        <v>2000</v>
      </c>
      <c r="K81" s="168" t="s">
        <v>75</v>
      </c>
      <c r="L81" s="8" t="str">
        <f t="shared" si="8"/>
        <v>ncp_maxcap_glob</v>
      </c>
      <c r="M81" s="9">
        <v>50</v>
      </c>
      <c r="N81" s="9">
        <v>100</v>
      </c>
      <c r="O81" s="9">
        <v>50</v>
      </c>
      <c r="P81" s="9">
        <v>100</v>
      </c>
      <c r="Q81" s="9">
        <v>209</v>
      </c>
      <c r="R81" s="9">
        <v>185</v>
      </c>
      <c r="S81" s="9">
        <v>285</v>
      </c>
      <c r="T81" s="9">
        <v>153</v>
      </c>
      <c r="U81" s="9">
        <v>265</v>
      </c>
      <c r="V81" s="9">
        <v>235</v>
      </c>
      <c r="W81" s="9">
        <v>290</v>
      </c>
      <c r="X81" s="9">
        <v>400</v>
      </c>
      <c r="Y81" s="9">
        <v>600.29999999999995</v>
      </c>
      <c r="Z81" s="9">
        <v>641.79999999999995</v>
      </c>
      <c r="AA81" s="9">
        <v>828.3</v>
      </c>
      <c r="AB81" s="9">
        <v>828.3</v>
      </c>
      <c r="AC81" s="9">
        <v>920</v>
      </c>
      <c r="AD81" s="9">
        <v>1098</v>
      </c>
      <c r="AE81" s="9">
        <v>1309.7</v>
      </c>
      <c r="AF81" s="9">
        <v>1152</v>
      </c>
      <c r="AG81" s="9">
        <v>1300</v>
      </c>
      <c r="AH81" s="9">
        <v>1170</v>
      </c>
      <c r="AI81" s="9">
        <v>1133.3</v>
      </c>
      <c r="AJ81" s="9">
        <v>1247</v>
      </c>
      <c r="AK81" s="9">
        <v>1005</v>
      </c>
      <c r="AL81" s="9">
        <v>1220.5999999999999</v>
      </c>
      <c r="AM81" s="9">
        <v>1345</v>
      </c>
      <c r="AN81" s="9">
        <v>1152</v>
      </c>
      <c r="AO81" s="9">
        <v>1500</v>
      </c>
      <c r="AP81" s="9">
        <v>1430</v>
      </c>
      <c r="AQ81" s="9">
        <v>1403.2</v>
      </c>
      <c r="AR81" s="9">
        <v>1500</v>
      </c>
      <c r="AS81" s="9">
        <v>1475</v>
      </c>
      <c r="AT81" s="9">
        <v>1365</v>
      </c>
      <c r="AU81" s="9">
        <v>1330</v>
      </c>
      <c r="AV81" s="9">
        <v>1310</v>
      </c>
      <c r="AW81" s="9">
        <v>1330</v>
      </c>
      <c r="AX81" s="9">
        <v>1310</v>
      </c>
      <c r="AY81" s="9">
        <v>1180</v>
      </c>
      <c r="AZ81" s="9">
        <v>1175</v>
      </c>
      <c r="BA81" s="9">
        <v>1356</v>
      </c>
      <c r="BB81" s="9">
        <v>1356</v>
      </c>
      <c r="BC81" s="9">
        <v>1516</v>
      </c>
      <c r="BD81" s="9">
        <v>1049</v>
      </c>
      <c r="BE81" s="9">
        <v>1516</v>
      </c>
      <c r="BF81" s="9"/>
      <c r="BG81" s="9"/>
      <c r="BH81" s="9"/>
      <c r="BI81" s="9"/>
      <c r="BJ81" s="9"/>
      <c r="BK81" s="9"/>
      <c r="BL81" s="9"/>
      <c r="BM81" s="9"/>
      <c r="BN81" s="9"/>
      <c r="BO81" s="9"/>
      <c r="DT81" s="9"/>
      <c r="DU81" s="9"/>
      <c r="DV81" s="9"/>
      <c r="DW81" s="9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</row>
    <row r="82" spans="1:171" x14ac:dyDescent="0.25">
      <c r="L82" s="8"/>
    </row>
    <row r="83" spans="1:171" s="57" customFormat="1" x14ac:dyDescent="0.25">
      <c r="A83" s="219"/>
      <c r="B83" s="60" t="s">
        <v>105</v>
      </c>
      <c r="C83" s="56"/>
      <c r="D83" s="56"/>
      <c r="E83" s="56"/>
      <c r="F83" s="60"/>
      <c r="G83" s="60"/>
      <c r="H83" s="60"/>
      <c r="I83" s="60"/>
      <c r="J83" s="60"/>
      <c r="K83" s="173"/>
      <c r="L83" s="58"/>
      <c r="M83" s="59">
        <v>1882</v>
      </c>
      <c r="N83" s="59">
        <f>M83+1</f>
        <v>1883</v>
      </c>
      <c r="O83" s="59">
        <f t="shared" ref="O83:BZ83" si="9">N83+1</f>
        <v>1884</v>
      </c>
      <c r="P83" s="59">
        <f t="shared" si="9"/>
        <v>1885</v>
      </c>
      <c r="Q83" s="59">
        <f t="shared" si="9"/>
        <v>1886</v>
      </c>
      <c r="R83" s="59">
        <f t="shared" si="9"/>
        <v>1887</v>
      </c>
      <c r="S83" s="59">
        <f t="shared" si="9"/>
        <v>1888</v>
      </c>
      <c r="T83" s="59">
        <f t="shared" si="9"/>
        <v>1889</v>
      </c>
      <c r="U83" s="59">
        <f t="shared" si="9"/>
        <v>1890</v>
      </c>
      <c r="V83" s="59">
        <f t="shared" si="9"/>
        <v>1891</v>
      </c>
      <c r="W83" s="59">
        <f t="shared" si="9"/>
        <v>1892</v>
      </c>
      <c r="X83" s="59">
        <f t="shared" si="9"/>
        <v>1893</v>
      </c>
      <c r="Y83" s="59">
        <f t="shared" si="9"/>
        <v>1894</v>
      </c>
      <c r="Z83" s="59">
        <f t="shared" si="9"/>
        <v>1895</v>
      </c>
      <c r="AA83" s="59">
        <f t="shared" si="9"/>
        <v>1896</v>
      </c>
      <c r="AB83" s="59">
        <f t="shared" si="9"/>
        <v>1897</v>
      </c>
      <c r="AC83" s="59">
        <f t="shared" si="9"/>
        <v>1898</v>
      </c>
      <c r="AD83" s="59">
        <f t="shared" si="9"/>
        <v>1899</v>
      </c>
      <c r="AE83" s="59">
        <f t="shared" si="9"/>
        <v>1900</v>
      </c>
      <c r="AF83" s="59">
        <f t="shared" si="9"/>
        <v>1901</v>
      </c>
      <c r="AG83" s="59">
        <f t="shared" si="9"/>
        <v>1902</v>
      </c>
      <c r="AH83" s="59">
        <f t="shared" si="9"/>
        <v>1903</v>
      </c>
      <c r="AI83" s="59">
        <f t="shared" si="9"/>
        <v>1904</v>
      </c>
      <c r="AJ83" s="59">
        <f t="shared" si="9"/>
        <v>1905</v>
      </c>
      <c r="AK83" s="59">
        <f t="shared" si="9"/>
        <v>1906</v>
      </c>
      <c r="AL83" s="59">
        <f t="shared" si="9"/>
        <v>1907</v>
      </c>
      <c r="AM83" s="59">
        <f t="shared" si="9"/>
        <v>1908</v>
      </c>
      <c r="AN83" s="59">
        <f t="shared" si="9"/>
        <v>1909</v>
      </c>
      <c r="AO83" s="59">
        <f t="shared" si="9"/>
        <v>1910</v>
      </c>
      <c r="AP83" s="59">
        <f t="shared" si="9"/>
        <v>1911</v>
      </c>
      <c r="AQ83" s="59">
        <f t="shared" si="9"/>
        <v>1912</v>
      </c>
      <c r="AR83" s="59">
        <f t="shared" si="9"/>
        <v>1913</v>
      </c>
      <c r="AS83" s="59">
        <f t="shared" si="9"/>
        <v>1914</v>
      </c>
      <c r="AT83" s="59">
        <f t="shared" si="9"/>
        <v>1915</v>
      </c>
      <c r="AU83" s="59">
        <f t="shared" si="9"/>
        <v>1916</v>
      </c>
      <c r="AV83" s="59">
        <f t="shared" si="9"/>
        <v>1917</v>
      </c>
      <c r="AW83" s="59">
        <f t="shared" si="9"/>
        <v>1918</v>
      </c>
      <c r="AX83" s="59">
        <f t="shared" si="9"/>
        <v>1919</v>
      </c>
      <c r="AY83" s="59">
        <f t="shared" si="9"/>
        <v>1920</v>
      </c>
      <c r="AZ83" s="59">
        <f t="shared" si="9"/>
        <v>1921</v>
      </c>
      <c r="BA83" s="59">
        <f t="shared" si="9"/>
        <v>1922</v>
      </c>
      <c r="BB83" s="59">
        <f t="shared" si="9"/>
        <v>1923</v>
      </c>
      <c r="BC83" s="59">
        <f t="shared" si="9"/>
        <v>1924</v>
      </c>
      <c r="BD83" s="59">
        <f t="shared" si="9"/>
        <v>1925</v>
      </c>
      <c r="BE83" s="59">
        <f t="shared" si="9"/>
        <v>1926</v>
      </c>
      <c r="BF83" s="59">
        <f t="shared" si="9"/>
        <v>1927</v>
      </c>
      <c r="BG83" s="59">
        <f t="shared" si="9"/>
        <v>1928</v>
      </c>
      <c r="BH83" s="59">
        <f t="shared" si="9"/>
        <v>1929</v>
      </c>
      <c r="BI83" s="59">
        <f t="shared" si="9"/>
        <v>1930</v>
      </c>
      <c r="BJ83" s="59">
        <f t="shared" si="9"/>
        <v>1931</v>
      </c>
      <c r="BK83" s="59">
        <f t="shared" si="9"/>
        <v>1932</v>
      </c>
      <c r="BL83" s="59">
        <f t="shared" si="9"/>
        <v>1933</v>
      </c>
      <c r="BM83" s="59">
        <f t="shared" si="9"/>
        <v>1934</v>
      </c>
      <c r="BN83" s="59">
        <f t="shared" si="9"/>
        <v>1935</v>
      </c>
      <c r="BO83" s="59">
        <f t="shared" si="9"/>
        <v>1936</v>
      </c>
      <c r="BP83" s="59">
        <f t="shared" si="9"/>
        <v>1937</v>
      </c>
      <c r="BQ83" s="59">
        <f t="shared" si="9"/>
        <v>1938</v>
      </c>
      <c r="BR83" s="59">
        <f t="shared" si="9"/>
        <v>1939</v>
      </c>
      <c r="BS83" s="59">
        <f t="shared" si="9"/>
        <v>1940</v>
      </c>
      <c r="BT83" s="59">
        <f t="shared" si="9"/>
        <v>1941</v>
      </c>
      <c r="BU83" s="59">
        <f t="shared" si="9"/>
        <v>1942</v>
      </c>
      <c r="BV83" s="59">
        <f t="shared" si="9"/>
        <v>1943</v>
      </c>
      <c r="BW83" s="59">
        <f t="shared" si="9"/>
        <v>1944</v>
      </c>
      <c r="BX83" s="59">
        <f t="shared" si="9"/>
        <v>1945</v>
      </c>
      <c r="BY83" s="59">
        <f t="shared" si="9"/>
        <v>1946</v>
      </c>
      <c r="BZ83" s="59">
        <f t="shared" si="9"/>
        <v>1947</v>
      </c>
      <c r="CA83" s="59">
        <f t="shared" ref="CA83:EF83" si="10">BZ83+1</f>
        <v>1948</v>
      </c>
      <c r="CB83" s="59">
        <f t="shared" si="10"/>
        <v>1949</v>
      </c>
      <c r="CC83" s="59">
        <f t="shared" si="10"/>
        <v>1950</v>
      </c>
      <c r="CD83" s="59">
        <f t="shared" si="10"/>
        <v>1951</v>
      </c>
      <c r="CE83" s="59">
        <f t="shared" si="10"/>
        <v>1952</v>
      </c>
      <c r="CF83" s="59">
        <f t="shared" si="10"/>
        <v>1953</v>
      </c>
      <c r="CG83" s="59">
        <f t="shared" si="10"/>
        <v>1954</v>
      </c>
      <c r="CH83" s="59">
        <f t="shared" si="10"/>
        <v>1955</v>
      </c>
      <c r="CI83" s="59">
        <f t="shared" si="10"/>
        <v>1956</v>
      </c>
      <c r="CJ83" s="59">
        <f t="shared" si="10"/>
        <v>1957</v>
      </c>
      <c r="CK83" s="59">
        <f t="shared" si="10"/>
        <v>1958</v>
      </c>
      <c r="CL83" s="59">
        <f t="shared" si="10"/>
        <v>1959</v>
      </c>
      <c r="CM83" s="59">
        <f t="shared" si="10"/>
        <v>1960</v>
      </c>
      <c r="CN83" s="59">
        <f t="shared" si="10"/>
        <v>1961</v>
      </c>
      <c r="CO83" s="59">
        <f t="shared" si="10"/>
        <v>1962</v>
      </c>
      <c r="CP83" s="59">
        <f t="shared" si="10"/>
        <v>1963</v>
      </c>
      <c r="CQ83" s="59">
        <f t="shared" si="10"/>
        <v>1964</v>
      </c>
      <c r="CR83" s="59">
        <f t="shared" si="10"/>
        <v>1965</v>
      </c>
      <c r="CS83" s="59">
        <f t="shared" si="10"/>
        <v>1966</v>
      </c>
      <c r="CT83" s="59">
        <f t="shared" si="10"/>
        <v>1967</v>
      </c>
      <c r="CU83" s="59">
        <f t="shared" si="10"/>
        <v>1968</v>
      </c>
      <c r="CV83" s="59">
        <f t="shared" si="10"/>
        <v>1969</v>
      </c>
      <c r="CW83" s="59">
        <f t="shared" si="10"/>
        <v>1970</v>
      </c>
      <c r="CX83" s="59">
        <f t="shared" si="10"/>
        <v>1971</v>
      </c>
      <c r="CY83" s="59">
        <f t="shared" si="10"/>
        <v>1972</v>
      </c>
      <c r="CZ83" s="59">
        <f t="shared" si="10"/>
        <v>1973</v>
      </c>
      <c r="DA83" s="59">
        <f t="shared" si="10"/>
        <v>1974</v>
      </c>
      <c r="DB83" s="59">
        <f t="shared" si="10"/>
        <v>1975</v>
      </c>
      <c r="DC83" s="59">
        <f t="shared" si="10"/>
        <v>1976</v>
      </c>
      <c r="DD83" s="59">
        <f t="shared" si="10"/>
        <v>1977</v>
      </c>
      <c r="DE83" s="59">
        <f t="shared" si="10"/>
        <v>1978</v>
      </c>
      <c r="DF83" s="59">
        <f t="shared" si="10"/>
        <v>1979</v>
      </c>
      <c r="DG83" s="59">
        <f t="shared" si="10"/>
        <v>1980</v>
      </c>
      <c r="DH83" s="59">
        <f t="shared" si="10"/>
        <v>1981</v>
      </c>
      <c r="DI83" s="59">
        <f t="shared" si="10"/>
        <v>1982</v>
      </c>
      <c r="DJ83" s="59">
        <f t="shared" si="10"/>
        <v>1983</v>
      </c>
      <c r="DK83" s="59">
        <f t="shared" si="10"/>
        <v>1984</v>
      </c>
      <c r="DL83" s="59">
        <f t="shared" si="10"/>
        <v>1985</v>
      </c>
      <c r="DM83" s="59">
        <f t="shared" si="10"/>
        <v>1986</v>
      </c>
      <c r="DN83" s="59">
        <f t="shared" si="10"/>
        <v>1987</v>
      </c>
      <c r="DO83" s="59">
        <f t="shared" si="10"/>
        <v>1988</v>
      </c>
      <c r="DP83" s="59">
        <f t="shared" si="10"/>
        <v>1989</v>
      </c>
      <c r="DQ83" s="59">
        <f t="shared" si="10"/>
        <v>1990</v>
      </c>
      <c r="DR83" s="59">
        <f t="shared" si="10"/>
        <v>1991</v>
      </c>
      <c r="DS83" s="59">
        <f t="shared" si="10"/>
        <v>1992</v>
      </c>
      <c r="DT83" s="59">
        <f t="shared" si="10"/>
        <v>1993</v>
      </c>
      <c r="DU83" s="59">
        <f t="shared" si="10"/>
        <v>1994</v>
      </c>
      <c r="DV83" s="59">
        <f t="shared" si="10"/>
        <v>1995</v>
      </c>
      <c r="DW83" s="59">
        <f t="shared" si="10"/>
        <v>1996</v>
      </c>
      <c r="DX83" s="59">
        <f t="shared" si="10"/>
        <v>1997</v>
      </c>
      <c r="DY83" s="59">
        <f t="shared" si="10"/>
        <v>1998</v>
      </c>
      <c r="DZ83" s="59">
        <f t="shared" si="10"/>
        <v>1999</v>
      </c>
      <c r="EA83" s="59">
        <f t="shared" si="10"/>
        <v>2000</v>
      </c>
      <c r="EB83" s="59">
        <f t="shared" si="10"/>
        <v>2001</v>
      </c>
      <c r="EC83" s="59">
        <f t="shared" si="10"/>
        <v>2002</v>
      </c>
      <c r="ED83" s="59">
        <f t="shared" si="10"/>
        <v>2003</v>
      </c>
      <c r="EE83" s="59">
        <f t="shared" si="10"/>
        <v>2004</v>
      </c>
      <c r="EF83" s="59">
        <f t="shared" si="10"/>
        <v>2005</v>
      </c>
    </row>
    <row r="84" spans="1:171" x14ac:dyDescent="0.25">
      <c r="B84" s="36"/>
      <c r="C84" s="36"/>
      <c r="D84" s="61"/>
      <c r="E84" s="6"/>
      <c r="F84" s="93"/>
      <c r="G84" s="93"/>
      <c r="H84" s="93"/>
      <c r="I84" s="93"/>
      <c r="J84" s="93"/>
      <c r="K84" s="174"/>
      <c r="L84" s="6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</row>
    <row r="85" spans="1:171" x14ac:dyDescent="0.25">
      <c r="A85" s="217" t="str">
        <f>L85</f>
        <v>hyp_cumcap_core</v>
      </c>
      <c r="B85" s="41" t="s">
        <v>80</v>
      </c>
      <c r="C85" s="42" t="s">
        <v>81</v>
      </c>
      <c r="D85" s="41" t="s">
        <v>70</v>
      </c>
      <c r="E85" s="6" t="s">
        <v>44</v>
      </c>
      <c r="F85" s="88" t="s">
        <v>16</v>
      </c>
      <c r="G85" s="88" t="s">
        <v>53</v>
      </c>
      <c r="H85" s="88" t="s">
        <v>55</v>
      </c>
      <c r="I85" s="88">
        <v>1882</v>
      </c>
      <c r="J85" s="88">
        <v>2005</v>
      </c>
      <c r="K85" s="168" t="s">
        <v>75</v>
      </c>
      <c r="L85" s="8" t="str">
        <f>C85&amp;"_"&amp;H85&amp;"_"&amp;E85</f>
        <v>hyp_cumcap_core</v>
      </c>
      <c r="M85" s="9">
        <v>0.32</v>
      </c>
      <c r="N85" s="9">
        <v>0.32</v>
      </c>
      <c r="O85" s="9">
        <v>0.32</v>
      </c>
      <c r="P85" s="9">
        <v>0.32</v>
      </c>
      <c r="Q85" s="9">
        <v>0.69</v>
      </c>
      <c r="R85" s="9">
        <v>0.69</v>
      </c>
      <c r="S85" s="9">
        <v>0.69</v>
      </c>
      <c r="T85" s="9">
        <v>0.79999999999999993</v>
      </c>
      <c r="U85" s="9">
        <v>0.79999999999999993</v>
      </c>
      <c r="V85" s="9">
        <v>5.3</v>
      </c>
      <c r="W85" s="9">
        <v>5.56</v>
      </c>
      <c r="X85" s="9">
        <v>6.3599999999999994</v>
      </c>
      <c r="Y85" s="9">
        <v>6.3599999999999994</v>
      </c>
      <c r="Z85" s="9">
        <v>10.64</v>
      </c>
      <c r="AA85" s="9">
        <v>23.15</v>
      </c>
      <c r="AB85" s="9">
        <v>27.64</v>
      </c>
      <c r="AC85" s="9">
        <v>57.67</v>
      </c>
      <c r="AD85" s="9">
        <v>58.47</v>
      </c>
      <c r="AE85" s="9">
        <v>67.44</v>
      </c>
      <c r="AF85" s="9">
        <v>74.819999999999993</v>
      </c>
      <c r="AG85" s="9">
        <v>87.935000000000002</v>
      </c>
      <c r="AH85" s="9">
        <v>138.52499999999998</v>
      </c>
      <c r="AI85" s="9">
        <v>213.61499999999998</v>
      </c>
      <c r="AJ85" s="9">
        <v>313.77499999999998</v>
      </c>
      <c r="AK85" s="9">
        <v>413.13499999999999</v>
      </c>
      <c r="AL85" s="9">
        <v>559.5</v>
      </c>
      <c r="AM85" s="9">
        <v>708.846</v>
      </c>
      <c r="AN85" s="9">
        <v>832.61599999999999</v>
      </c>
      <c r="AO85" s="9">
        <v>1049.1320000000001</v>
      </c>
      <c r="AP85" s="9">
        <v>1418.59798</v>
      </c>
      <c r="AQ85" s="9">
        <v>1686.5729799999999</v>
      </c>
      <c r="AR85" s="9">
        <v>2181.2469799999999</v>
      </c>
      <c r="AS85" s="9">
        <v>2486.8129799999997</v>
      </c>
      <c r="AT85" s="9">
        <v>2850.6379799999995</v>
      </c>
      <c r="AU85" s="9">
        <v>3214.0579799999996</v>
      </c>
      <c r="AV85" s="9">
        <v>3542.3129799999997</v>
      </c>
      <c r="AW85" s="9">
        <v>3768.6839799999998</v>
      </c>
      <c r="AX85" s="9">
        <v>4074.8769799999995</v>
      </c>
      <c r="AY85" s="9">
        <v>4622.7119799999991</v>
      </c>
      <c r="AZ85" s="9">
        <v>5413.9429799999989</v>
      </c>
      <c r="BA85" s="9">
        <v>5965.8399799999988</v>
      </c>
      <c r="BB85" s="9">
        <v>6704.3399799999988</v>
      </c>
      <c r="BC85" s="9">
        <v>7725.2049799999986</v>
      </c>
      <c r="BD85" s="9">
        <v>9358.3809799999981</v>
      </c>
      <c r="BE85" s="9">
        <v>10133.046979999997</v>
      </c>
      <c r="BF85" s="9">
        <v>11251.056979999998</v>
      </c>
      <c r="BG85" s="9">
        <v>12895.876979999997</v>
      </c>
      <c r="BH85" s="9">
        <v>14089.310959999997</v>
      </c>
      <c r="BI85" s="9">
        <v>15775.385959999996</v>
      </c>
      <c r="BJ85" s="9">
        <v>17612.328949999996</v>
      </c>
      <c r="BK85" s="9">
        <v>18722.643949999994</v>
      </c>
      <c r="BL85" s="9">
        <v>19262.848949999992</v>
      </c>
      <c r="BM85" s="9">
        <v>19799.378949999991</v>
      </c>
      <c r="BN85" s="9">
        <v>20551.507949999992</v>
      </c>
      <c r="BO85" s="9">
        <v>21884.871949999993</v>
      </c>
      <c r="BP85" s="9">
        <v>22791.951949999995</v>
      </c>
      <c r="BQ85" s="9">
        <v>24155.370949999997</v>
      </c>
      <c r="BR85" s="9">
        <v>25843.983949999998</v>
      </c>
      <c r="BS85" s="9">
        <v>26902.268949999998</v>
      </c>
      <c r="BT85" s="9">
        <v>28467.013949999997</v>
      </c>
      <c r="BU85" s="9">
        <v>30768.007949999996</v>
      </c>
      <c r="BV85" s="9">
        <v>33221.167949999995</v>
      </c>
      <c r="BW85" s="9">
        <v>34826.807949999995</v>
      </c>
      <c r="BX85" s="9">
        <v>35471.967949999998</v>
      </c>
      <c r="BY85" s="9">
        <v>35887.417949999995</v>
      </c>
      <c r="BZ85" s="9">
        <v>36852.101949999997</v>
      </c>
      <c r="CA85" s="9">
        <v>38098.717949999998</v>
      </c>
      <c r="CB85" s="9">
        <v>40983.558949999999</v>
      </c>
      <c r="CC85" s="9">
        <v>44515.245949999997</v>
      </c>
      <c r="CD85" s="9">
        <v>48604.652949999996</v>
      </c>
      <c r="CE85" s="9">
        <v>52659.354939999997</v>
      </c>
      <c r="CF85" s="9">
        <v>57365.613939999996</v>
      </c>
      <c r="CG85" s="9">
        <v>62377.648939999999</v>
      </c>
      <c r="CH85" s="9">
        <v>68149.640929999994</v>
      </c>
      <c r="CI85" s="9">
        <v>74401.700929999992</v>
      </c>
      <c r="CJ85" s="9">
        <v>79918.31792999999</v>
      </c>
      <c r="CK85" s="9">
        <v>89033.194929999998</v>
      </c>
      <c r="CL85" s="9">
        <v>98742.467909999992</v>
      </c>
      <c r="CM85" s="9">
        <v>104987.05489</v>
      </c>
      <c r="CN85" s="9">
        <v>112731.28685999999</v>
      </c>
      <c r="CO85" s="9">
        <v>120764.59886</v>
      </c>
      <c r="CP85" s="9">
        <v>130105.47486000002</v>
      </c>
      <c r="CQ85" s="9">
        <v>138294.06586</v>
      </c>
      <c r="CR85" s="9">
        <v>147129.39885</v>
      </c>
      <c r="CS85" s="9">
        <v>154661.89684999999</v>
      </c>
      <c r="CT85" s="9">
        <v>163875.11384999999</v>
      </c>
      <c r="CU85" s="9">
        <v>171776.07884999999</v>
      </c>
      <c r="CV85" s="9">
        <v>181191.74884999997</v>
      </c>
      <c r="CW85" s="9">
        <v>189466.19884999999</v>
      </c>
      <c r="CX85" s="9">
        <v>197538.14284999997</v>
      </c>
      <c r="CY85" s="9">
        <v>204832.71684999997</v>
      </c>
      <c r="CZ85" s="9">
        <v>220289.01884999996</v>
      </c>
      <c r="DA85" s="9">
        <v>229852.33984999996</v>
      </c>
      <c r="DB85" s="9">
        <v>238126.45684999996</v>
      </c>
      <c r="DC85" s="9">
        <v>248903.15284999995</v>
      </c>
      <c r="DD85" s="9">
        <v>255039.04683999997</v>
      </c>
      <c r="DE85" s="9">
        <v>264612.65783999994</v>
      </c>
      <c r="DF85" s="9">
        <v>272317.40583999996</v>
      </c>
      <c r="DG85" s="9">
        <v>282701.94081999996</v>
      </c>
      <c r="DH85" s="9">
        <v>291116.77881999995</v>
      </c>
      <c r="DI85" s="9">
        <v>300355.85579999996</v>
      </c>
      <c r="DJ85" s="9">
        <v>308566.06079999998</v>
      </c>
      <c r="DK85" s="9">
        <v>319915.54777999996</v>
      </c>
      <c r="DL85" s="9">
        <v>325625.08177999995</v>
      </c>
      <c r="DM85" s="9">
        <v>330870.34475999995</v>
      </c>
      <c r="DN85" s="9">
        <v>336055.35272999993</v>
      </c>
      <c r="DO85" s="9">
        <v>339669.7557199999</v>
      </c>
      <c r="DP85" s="9">
        <v>343352.20769999991</v>
      </c>
      <c r="DQ85" s="9">
        <v>346667.1946799999</v>
      </c>
      <c r="DR85" s="9">
        <v>351882.31562999991</v>
      </c>
      <c r="DS85" s="9">
        <v>356464.43262999988</v>
      </c>
      <c r="DT85" s="9">
        <v>358809.8026099999</v>
      </c>
      <c r="DU85" s="9">
        <v>363332.57859999989</v>
      </c>
      <c r="DV85" s="9">
        <v>367653.9635999999</v>
      </c>
      <c r="DW85" s="9">
        <v>369298.87257999991</v>
      </c>
      <c r="DX85" s="17">
        <v>370090.8785799999</v>
      </c>
      <c r="DY85" s="17">
        <v>372676.57154999988</v>
      </c>
      <c r="DZ85" s="17">
        <v>374914.75854999985</v>
      </c>
      <c r="EA85" s="17">
        <v>376099.12854999985</v>
      </c>
      <c r="EB85" s="17">
        <v>377669.52354999987</v>
      </c>
      <c r="EC85" s="17">
        <v>379039.29354999989</v>
      </c>
      <c r="ED85" s="17">
        <v>380008.69354999991</v>
      </c>
      <c r="EE85" s="17">
        <v>382643.89354999992</v>
      </c>
      <c r="EF85" s="17">
        <v>385070.5535499999</v>
      </c>
    </row>
    <row r="86" spans="1:171" x14ac:dyDescent="0.25">
      <c r="A86" s="217" t="str">
        <f>L86</f>
        <v>hyp_cumcap_rimFSU</v>
      </c>
      <c r="B86" s="41" t="s">
        <v>80</v>
      </c>
      <c r="C86" s="42" t="s">
        <v>81</v>
      </c>
      <c r="D86" s="41" t="s">
        <v>71</v>
      </c>
      <c r="E86" s="6" t="s">
        <v>205</v>
      </c>
      <c r="F86" s="88" t="s">
        <v>16</v>
      </c>
      <c r="G86" s="88" t="s">
        <v>53</v>
      </c>
      <c r="H86" s="88" t="s">
        <v>55</v>
      </c>
      <c r="I86" s="88">
        <v>1882</v>
      </c>
      <c r="J86" s="88">
        <v>2005</v>
      </c>
      <c r="K86" s="168" t="s">
        <v>75</v>
      </c>
      <c r="L86" s="8" t="str">
        <f>C86&amp;"_"&amp;H86&amp;"_"&amp;E86</f>
        <v>hyp_cumcap_rimFSU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1.8900000000000001</v>
      </c>
      <c r="AB86" s="9">
        <v>1.8900000000000001</v>
      </c>
      <c r="AC86" s="9">
        <v>2.89</v>
      </c>
      <c r="AD86" s="9">
        <v>2.89</v>
      </c>
      <c r="AE86" s="9">
        <v>2.89</v>
      </c>
      <c r="AF86" s="9">
        <v>2.89</v>
      </c>
      <c r="AG86" s="9">
        <v>2.89</v>
      </c>
      <c r="AH86" s="9">
        <v>8.69</v>
      </c>
      <c r="AI86" s="9">
        <v>8.69</v>
      </c>
      <c r="AJ86" s="9">
        <v>10.231</v>
      </c>
      <c r="AK86" s="9">
        <v>14.670999999999999</v>
      </c>
      <c r="AL86" s="9">
        <v>14.670999999999999</v>
      </c>
      <c r="AM86" s="9">
        <v>18.870999999999999</v>
      </c>
      <c r="AN86" s="9">
        <v>18.870999999999999</v>
      </c>
      <c r="AO86" s="9">
        <v>21.390999999999998</v>
      </c>
      <c r="AP86" s="9">
        <v>21.390999999999998</v>
      </c>
      <c r="AQ86" s="9">
        <v>35.576999999999998</v>
      </c>
      <c r="AR86" s="9">
        <v>35.576999999999998</v>
      </c>
      <c r="AS86" s="9">
        <v>37.891999999999996</v>
      </c>
      <c r="AT86" s="9">
        <v>38.023999999999994</v>
      </c>
      <c r="AU86" s="9">
        <v>38.023999999999994</v>
      </c>
      <c r="AV86" s="9">
        <v>42.103999999999992</v>
      </c>
      <c r="AW86" s="9">
        <v>62.903999999999996</v>
      </c>
      <c r="AX86" s="9">
        <v>62.903999999999996</v>
      </c>
      <c r="AY86" s="9">
        <v>63.533999999999999</v>
      </c>
      <c r="AZ86" s="9">
        <v>65.653999999999996</v>
      </c>
      <c r="BA86" s="9">
        <v>69.453999999999994</v>
      </c>
      <c r="BB86" s="9">
        <v>72.77</v>
      </c>
      <c r="BC86" s="9">
        <v>73.47999999999999</v>
      </c>
      <c r="BD86" s="9">
        <v>79.199999999999989</v>
      </c>
      <c r="BE86" s="9">
        <v>146.35999999999999</v>
      </c>
      <c r="BF86" s="9">
        <v>177.04999999999998</v>
      </c>
      <c r="BG86" s="9">
        <v>187.23699999999997</v>
      </c>
      <c r="BH86" s="9">
        <v>194.53699999999998</v>
      </c>
      <c r="BI86" s="9">
        <v>237.69699999999997</v>
      </c>
      <c r="BJ86" s="9">
        <v>289.57499999999999</v>
      </c>
      <c r="BK86" s="9">
        <v>505.88099999999997</v>
      </c>
      <c r="BL86" s="9">
        <v>594.59100000000001</v>
      </c>
      <c r="BM86" s="9">
        <v>726.63599999999997</v>
      </c>
      <c r="BN86" s="9">
        <v>847.43599999999992</v>
      </c>
      <c r="BO86" s="9">
        <v>1172.4159999999999</v>
      </c>
      <c r="BP86" s="9">
        <v>1404.2059999999999</v>
      </c>
      <c r="BQ86" s="9">
        <v>1479.366</v>
      </c>
      <c r="BR86" s="9">
        <v>1736.598</v>
      </c>
      <c r="BS86" s="9">
        <v>1874.627</v>
      </c>
      <c r="BT86" s="9">
        <v>1993.317</v>
      </c>
      <c r="BU86" s="9">
        <v>1993.317</v>
      </c>
      <c r="BV86" s="9">
        <v>2051.3229999999999</v>
      </c>
      <c r="BW86" s="9">
        <v>2182.3229999999999</v>
      </c>
      <c r="BX86" s="9">
        <v>2294.723</v>
      </c>
      <c r="BY86" s="9">
        <v>2311.5829899999999</v>
      </c>
      <c r="BZ86" s="9">
        <v>2508.6209799999997</v>
      </c>
      <c r="CA86" s="9">
        <v>2542.0459799999999</v>
      </c>
      <c r="CB86" s="9">
        <v>2801.4809799999998</v>
      </c>
      <c r="CC86" s="9">
        <v>3196.44398</v>
      </c>
      <c r="CD86" s="9">
        <v>3502.1519800000001</v>
      </c>
      <c r="CE86" s="9">
        <v>4275.1039799999999</v>
      </c>
      <c r="CF86" s="9">
        <v>4683.4579800000001</v>
      </c>
      <c r="CG86" s="9">
        <v>5349.7209800000001</v>
      </c>
      <c r="CH86" s="9">
        <v>9351.8779800000011</v>
      </c>
      <c r="CI86" s="9">
        <v>10762.863980000002</v>
      </c>
      <c r="CJ86" s="9">
        <v>11604.259980000003</v>
      </c>
      <c r="CK86" s="9">
        <v>14909.541980000002</v>
      </c>
      <c r="CL86" s="9">
        <v>15891.267980000002</v>
      </c>
      <c r="CM86" s="9">
        <v>17012.632980000002</v>
      </c>
      <c r="CN86" s="9">
        <v>18864.370980000003</v>
      </c>
      <c r="CO86" s="9">
        <v>20166.357980000004</v>
      </c>
      <c r="CP86" s="9">
        <v>21176.679980000004</v>
      </c>
      <c r="CQ86" s="9">
        <v>22157.879980000005</v>
      </c>
      <c r="CR86" s="9">
        <v>22817.675980000004</v>
      </c>
      <c r="CS86" s="9">
        <v>27998.995980000003</v>
      </c>
      <c r="CT86" s="9">
        <v>30226.184980000002</v>
      </c>
      <c r="CU86" s="9">
        <v>33927.31998</v>
      </c>
      <c r="CV86" s="9">
        <v>36382.576979999998</v>
      </c>
      <c r="CW86" s="9">
        <v>39147.416979999995</v>
      </c>
      <c r="CX86" s="9">
        <v>42149.816979999996</v>
      </c>
      <c r="CY86" s="9">
        <v>44533.061979999999</v>
      </c>
      <c r="CZ86" s="9">
        <v>45075.589979999997</v>
      </c>
      <c r="DA86" s="9">
        <v>46033.429979999994</v>
      </c>
      <c r="DB86" s="9">
        <v>47598.184979999991</v>
      </c>
      <c r="DC86" s="9">
        <v>49904.384979999988</v>
      </c>
      <c r="DD86" s="9">
        <v>54609.831979999988</v>
      </c>
      <c r="DE86" s="9">
        <v>59709.134979999988</v>
      </c>
      <c r="DF86" s="9">
        <v>63404.044979999991</v>
      </c>
      <c r="DG86" s="9">
        <v>66888.644979999997</v>
      </c>
      <c r="DH86" s="9">
        <v>69161.356979999997</v>
      </c>
      <c r="DI86" s="9">
        <v>72066.814979999996</v>
      </c>
      <c r="DJ86" s="9">
        <v>73300.01698</v>
      </c>
      <c r="DK86" s="9">
        <v>76266.534979999997</v>
      </c>
      <c r="DL86" s="9">
        <v>78141.057979999998</v>
      </c>
      <c r="DM86" s="9">
        <v>79245.193969999993</v>
      </c>
      <c r="DN86" s="9">
        <v>80759.638949999993</v>
      </c>
      <c r="DO86" s="9">
        <v>81337.35394999999</v>
      </c>
      <c r="DP86" s="9">
        <v>83066.764919999987</v>
      </c>
      <c r="DQ86" s="9">
        <v>84575.135919999986</v>
      </c>
      <c r="DR86" s="9">
        <v>84652.585919999983</v>
      </c>
      <c r="DS86" s="9">
        <v>85514.590899999981</v>
      </c>
      <c r="DT86" s="9">
        <v>86308.181899999981</v>
      </c>
      <c r="DU86" s="9">
        <v>86660.174899999984</v>
      </c>
      <c r="DV86" s="9">
        <v>87921.394899999985</v>
      </c>
      <c r="DW86" s="9">
        <v>88710.710899999991</v>
      </c>
      <c r="DX86" s="17">
        <v>88891.910899999988</v>
      </c>
      <c r="DY86" s="17">
        <v>89436.074899999992</v>
      </c>
      <c r="DZ86" s="17">
        <v>90178.524899999989</v>
      </c>
      <c r="EA86" s="17">
        <v>90800.824899999992</v>
      </c>
      <c r="EB86" s="17">
        <v>91975.224899999987</v>
      </c>
      <c r="EC86" s="17">
        <v>92623.224899999987</v>
      </c>
      <c r="ED86" s="17">
        <v>93531.224899999987</v>
      </c>
      <c r="EE86" s="17">
        <v>93599.724899999987</v>
      </c>
      <c r="EF86" s="17">
        <v>93734.724899999987</v>
      </c>
    </row>
    <row r="87" spans="1:171" x14ac:dyDescent="0.25">
      <c r="A87" s="217" t="str">
        <f>L87</f>
        <v>hyp_cumcap_rim</v>
      </c>
      <c r="B87" s="41" t="s">
        <v>80</v>
      </c>
      <c r="C87" s="42" t="s">
        <v>81</v>
      </c>
      <c r="D87" s="41" t="s">
        <v>76</v>
      </c>
      <c r="E87" s="6" t="s">
        <v>152</v>
      </c>
      <c r="F87" s="88" t="s">
        <v>16</v>
      </c>
      <c r="G87" s="88" t="s">
        <v>53</v>
      </c>
      <c r="H87" s="88" t="s">
        <v>55</v>
      </c>
      <c r="I87" s="88">
        <v>1882</v>
      </c>
      <c r="J87" s="88">
        <v>2005</v>
      </c>
      <c r="K87" s="168" t="s">
        <v>75</v>
      </c>
      <c r="L87" s="8" t="str">
        <f>C87&amp;"_"&amp;H87&amp;"_"&amp;E87</f>
        <v>hyp_cumcap_rim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0.60000000000000009</v>
      </c>
      <c r="AC87" s="9">
        <v>0.60000000000000009</v>
      </c>
      <c r="AD87" s="9">
        <v>0.60000000000000009</v>
      </c>
      <c r="AE87" s="9">
        <v>0.60000000000000009</v>
      </c>
      <c r="AF87" s="9">
        <v>0.60000000000000009</v>
      </c>
      <c r="AG87" s="9">
        <v>0.60000000000000009</v>
      </c>
      <c r="AH87" s="9">
        <v>0.60000000000000009</v>
      </c>
      <c r="AI87" s="9">
        <v>0.60000000000000009</v>
      </c>
      <c r="AJ87" s="9">
        <v>0.60000000000000009</v>
      </c>
      <c r="AK87" s="9">
        <v>0.60000000000000009</v>
      </c>
      <c r="AL87" s="9">
        <v>0.60000000000000009</v>
      </c>
      <c r="AM87" s="9">
        <v>0.60000000000000009</v>
      </c>
      <c r="AN87" s="9">
        <v>2.5499999999999998</v>
      </c>
      <c r="AO87" s="9">
        <v>3.5</v>
      </c>
      <c r="AP87" s="9">
        <v>4.4000000000000004</v>
      </c>
      <c r="AQ87" s="9">
        <v>4.4000000000000004</v>
      </c>
      <c r="AR87" s="9">
        <v>4.4000000000000004</v>
      </c>
      <c r="AS87" s="9">
        <v>4.4000000000000004</v>
      </c>
      <c r="AT87" s="9">
        <v>43.199999999999996</v>
      </c>
      <c r="AU87" s="9">
        <v>43.199999999999996</v>
      </c>
      <c r="AV87" s="9">
        <v>43.199999999999996</v>
      </c>
      <c r="AW87" s="9">
        <v>47.8</v>
      </c>
      <c r="AX87" s="9">
        <v>50.8</v>
      </c>
      <c r="AY87" s="9">
        <v>50.8</v>
      </c>
      <c r="AZ87" s="9">
        <v>50.8</v>
      </c>
      <c r="BA87" s="9">
        <v>73.289999999999992</v>
      </c>
      <c r="BB87" s="9">
        <v>82.789999999999992</v>
      </c>
      <c r="BC87" s="9">
        <v>107.99</v>
      </c>
      <c r="BD87" s="9">
        <v>112.08999999999999</v>
      </c>
      <c r="BE87" s="9">
        <v>112.08999999999999</v>
      </c>
      <c r="BF87" s="9">
        <v>301.08999999999997</v>
      </c>
      <c r="BG87" s="9">
        <v>313.08999999999997</v>
      </c>
      <c r="BH87" s="9">
        <v>314.065</v>
      </c>
      <c r="BI87" s="9">
        <v>534.74</v>
      </c>
      <c r="BJ87" s="9">
        <v>534.74</v>
      </c>
      <c r="BK87" s="9">
        <v>542.35</v>
      </c>
      <c r="BL87" s="9">
        <v>621.05000000000007</v>
      </c>
      <c r="BM87" s="9">
        <v>756.25</v>
      </c>
      <c r="BN87" s="9">
        <v>769.47</v>
      </c>
      <c r="BO87" s="9">
        <v>907</v>
      </c>
      <c r="BP87" s="9">
        <v>988.7</v>
      </c>
      <c r="BQ87" s="9">
        <v>1035.7750000000001</v>
      </c>
      <c r="BR87" s="9">
        <v>1209.5250000000001</v>
      </c>
      <c r="BS87" s="9">
        <v>1482.7250000000001</v>
      </c>
      <c r="BT87" s="9">
        <v>3099.7250000000004</v>
      </c>
      <c r="BU87" s="9">
        <v>3154.9850000000006</v>
      </c>
      <c r="BV87" s="9">
        <v>4851.7650000000003</v>
      </c>
      <c r="BW87" s="9">
        <v>4958.0650000000005</v>
      </c>
      <c r="BX87" s="9">
        <v>5101.2650000000003</v>
      </c>
      <c r="BY87" s="9">
        <v>5111.2650000000003</v>
      </c>
      <c r="BZ87" s="9">
        <v>5131.2650000000003</v>
      </c>
      <c r="CA87" s="9">
        <v>5163.7650000000003</v>
      </c>
      <c r="CB87" s="9">
        <v>5213.2650000000003</v>
      </c>
      <c r="CC87" s="9">
        <v>5273.5360000000001</v>
      </c>
      <c r="CD87" s="9">
        <v>5292.7359999999999</v>
      </c>
      <c r="CE87" s="9">
        <v>5578.0559999999996</v>
      </c>
      <c r="CF87" s="9">
        <v>5774.2359999999999</v>
      </c>
      <c r="CG87" s="9">
        <v>5906.7640000000001</v>
      </c>
      <c r="CH87" s="9">
        <v>6226.424</v>
      </c>
      <c r="CI87" s="9">
        <v>6524.1750000000002</v>
      </c>
      <c r="CJ87" s="9">
        <v>6872.4350000000004</v>
      </c>
      <c r="CK87" s="9">
        <v>7547.0550000000003</v>
      </c>
      <c r="CL87" s="9">
        <v>8091.0950000000003</v>
      </c>
      <c r="CM87" s="9">
        <v>9843.5550000000003</v>
      </c>
      <c r="CN87" s="9">
        <v>10720.205</v>
      </c>
      <c r="CO87" s="9">
        <v>11539.045</v>
      </c>
      <c r="CP87" s="9">
        <v>12891.785</v>
      </c>
      <c r="CQ87" s="9">
        <v>13578.285</v>
      </c>
      <c r="CR87" s="9">
        <v>14464.833000000001</v>
      </c>
      <c r="CS87" s="9">
        <v>15969.863000000001</v>
      </c>
      <c r="CT87" s="9">
        <v>17648.93</v>
      </c>
      <c r="CU87" s="9">
        <v>19295.650000000001</v>
      </c>
      <c r="CV87" s="9">
        <v>20263.082000000002</v>
      </c>
      <c r="CW87" s="9">
        <v>21694.601000000002</v>
      </c>
      <c r="CX87" s="9">
        <v>23578.564990000003</v>
      </c>
      <c r="CY87" s="9">
        <v>24679.263990000003</v>
      </c>
      <c r="CZ87" s="9">
        <v>26529.808990000005</v>
      </c>
      <c r="DA87" s="9">
        <v>28396.032990000007</v>
      </c>
      <c r="DB87" s="9">
        <v>29696.233990000008</v>
      </c>
      <c r="DC87" s="9">
        <v>31273.015990000007</v>
      </c>
      <c r="DD87" s="9">
        <v>33381.545990000006</v>
      </c>
      <c r="DE87" s="9">
        <v>35590.736990000005</v>
      </c>
      <c r="DF87" s="9">
        <v>37364.420990000006</v>
      </c>
      <c r="DG87" s="9">
        <v>38666.904970000003</v>
      </c>
      <c r="DH87" s="9">
        <v>40188.658970000004</v>
      </c>
      <c r="DI87" s="9">
        <v>42781.918970000006</v>
      </c>
      <c r="DJ87" s="9">
        <v>45383.998970000008</v>
      </c>
      <c r="DK87" s="9">
        <v>48440.357970000012</v>
      </c>
      <c r="DL87" s="9">
        <v>53075.922970000014</v>
      </c>
      <c r="DM87" s="9">
        <v>56430.089970000015</v>
      </c>
      <c r="DN87" s="9">
        <v>60041.901970000014</v>
      </c>
      <c r="DO87" s="9">
        <v>64037.195970000015</v>
      </c>
      <c r="DP87" s="9">
        <v>66373.16697000002</v>
      </c>
      <c r="DQ87" s="9">
        <v>67396.855970000019</v>
      </c>
      <c r="DR87" s="9">
        <v>68756.349970000025</v>
      </c>
      <c r="DS87" s="9">
        <v>72984.023970000024</v>
      </c>
      <c r="DT87" s="9">
        <v>77285.698970000027</v>
      </c>
      <c r="DU87" s="9">
        <v>83207.337970000022</v>
      </c>
      <c r="DV87" s="9">
        <v>87409.755970000027</v>
      </c>
      <c r="DW87" s="9">
        <v>90339.135970000032</v>
      </c>
      <c r="DX87" s="17">
        <v>95181.215970000034</v>
      </c>
      <c r="DY87" s="17">
        <v>100589.52597000003</v>
      </c>
      <c r="DZ87" s="17">
        <v>108784.72597000003</v>
      </c>
      <c r="EA87" s="17">
        <v>116373.54097000003</v>
      </c>
      <c r="EB87" s="17">
        <v>123769.24097000003</v>
      </c>
      <c r="EC87" s="17">
        <v>130559.24097000003</v>
      </c>
      <c r="ED87" s="17">
        <v>141082.29097000003</v>
      </c>
      <c r="EE87" s="17">
        <v>151235.89097000004</v>
      </c>
      <c r="EF87" s="17">
        <v>162676.89097000004</v>
      </c>
    </row>
    <row r="88" spans="1:171" x14ac:dyDescent="0.25">
      <c r="A88" s="217" t="str">
        <f>L88</f>
        <v>hyp_cumcap_peri</v>
      </c>
      <c r="B88" s="41" t="s">
        <v>80</v>
      </c>
      <c r="C88" s="42" t="s">
        <v>81</v>
      </c>
      <c r="D88" s="41" t="s">
        <v>77</v>
      </c>
      <c r="E88" s="6" t="s">
        <v>45</v>
      </c>
      <c r="F88" s="88" t="s">
        <v>16</v>
      </c>
      <c r="G88" s="88" t="s">
        <v>53</v>
      </c>
      <c r="H88" s="88" t="s">
        <v>55</v>
      </c>
      <c r="I88" s="88">
        <v>1882</v>
      </c>
      <c r="J88" s="88">
        <v>2005</v>
      </c>
      <c r="K88" s="168" t="s">
        <v>75</v>
      </c>
      <c r="L88" s="8" t="str">
        <f>C88&amp;"_"&amp;H88&amp;"_"&amp;E88</f>
        <v>hyp_cumcap_peri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1.2</v>
      </c>
      <c r="AD88" s="9">
        <v>1.2</v>
      </c>
      <c r="AE88" s="9">
        <v>1.2</v>
      </c>
      <c r="AF88" s="9">
        <v>1.2</v>
      </c>
      <c r="AG88" s="9">
        <v>1.7</v>
      </c>
      <c r="AH88" s="9">
        <v>18.36</v>
      </c>
      <c r="AI88" s="9">
        <v>19.16</v>
      </c>
      <c r="AJ88" s="9">
        <v>35.879999999999995</v>
      </c>
      <c r="AK88" s="9">
        <v>108.6</v>
      </c>
      <c r="AL88" s="9">
        <v>108.6</v>
      </c>
      <c r="AM88" s="9">
        <v>113.6</v>
      </c>
      <c r="AN88" s="9">
        <v>115.66999999999999</v>
      </c>
      <c r="AO88" s="9">
        <v>127.36999999999999</v>
      </c>
      <c r="AP88" s="9">
        <v>174.44</v>
      </c>
      <c r="AQ88" s="9">
        <v>184.34</v>
      </c>
      <c r="AR88" s="9">
        <v>315.96799999999996</v>
      </c>
      <c r="AS88" s="9">
        <v>352.96799999999996</v>
      </c>
      <c r="AT88" s="9">
        <v>380.80799999999994</v>
      </c>
      <c r="AU88" s="9">
        <v>382.18799999999993</v>
      </c>
      <c r="AV88" s="9">
        <v>391.43799999999993</v>
      </c>
      <c r="AW88" s="9">
        <v>392.18799999999993</v>
      </c>
      <c r="AX88" s="9">
        <v>408.80799999999994</v>
      </c>
      <c r="AY88" s="9">
        <v>421.27599999999995</v>
      </c>
      <c r="AZ88" s="9">
        <v>421.77599999999995</v>
      </c>
      <c r="BA88" s="9">
        <v>489.24599999999998</v>
      </c>
      <c r="BB88" s="9">
        <v>527.33600000000001</v>
      </c>
      <c r="BC88" s="9">
        <v>528.93600000000004</v>
      </c>
      <c r="BD88" s="9">
        <v>547.13600000000008</v>
      </c>
      <c r="BE88" s="9">
        <v>656.88600000000008</v>
      </c>
      <c r="BF88" s="9">
        <v>702.41600000000005</v>
      </c>
      <c r="BG88" s="9">
        <v>762.49300000000005</v>
      </c>
      <c r="BH88" s="9">
        <v>811.10500000000002</v>
      </c>
      <c r="BI88" s="9">
        <v>862.34500000000003</v>
      </c>
      <c r="BJ88" s="9">
        <v>928.85500000000002</v>
      </c>
      <c r="BK88" s="9">
        <v>932.85500000000002</v>
      </c>
      <c r="BL88" s="9">
        <v>934.09300000000007</v>
      </c>
      <c r="BM88" s="9">
        <v>986.6930000000001</v>
      </c>
      <c r="BN88" s="9">
        <v>988.85300000000007</v>
      </c>
      <c r="BO88" s="9">
        <v>1206.376</v>
      </c>
      <c r="BP88" s="9">
        <v>1351.6959999999999</v>
      </c>
      <c r="BQ88" s="9">
        <v>1606.0359999999998</v>
      </c>
      <c r="BR88" s="9">
        <v>1638.3759999999997</v>
      </c>
      <c r="BS88" s="9">
        <v>1665.8249999999998</v>
      </c>
      <c r="BT88" s="9">
        <v>1802.9419999999998</v>
      </c>
      <c r="BU88" s="9">
        <v>1811.1339999999998</v>
      </c>
      <c r="BV88" s="9">
        <v>1915.0339999999999</v>
      </c>
      <c r="BW88" s="9">
        <v>2079.4609999999998</v>
      </c>
      <c r="BX88" s="9">
        <v>2146.4339999999997</v>
      </c>
      <c r="BY88" s="9">
        <v>2184.3139999999999</v>
      </c>
      <c r="BZ88" s="9">
        <v>2523.4939999999997</v>
      </c>
      <c r="CA88" s="9">
        <v>2799.1029999999996</v>
      </c>
      <c r="CB88" s="9">
        <v>3107.7109999999993</v>
      </c>
      <c r="CC88" s="9">
        <v>3370.8239999999996</v>
      </c>
      <c r="CD88" s="9">
        <v>3676.8179999999998</v>
      </c>
      <c r="CE88" s="9">
        <v>3845.2279999999996</v>
      </c>
      <c r="CF88" s="9">
        <v>4483.8659999999991</v>
      </c>
      <c r="CG88" s="9">
        <v>4806.4579999999987</v>
      </c>
      <c r="CH88" s="9">
        <v>5538.9409999999989</v>
      </c>
      <c r="CI88" s="9">
        <v>6684.2979999999989</v>
      </c>
      <c r="CJ88" s="9">
        <v>7521.1349999999993</v>
      </c>
      <c r="CK88" s="9">
        <v>7949.1089999999995</v>
      </c>
      <c r="CL88" s="9">
        <v>8889.851999999999</v>
      </c>
      <c r="CM88" s="9">
        <v>10357.30099</v>
      </c>
      <c r="CN88" s="9">
        <v>11034.58397</v>
      </c>
      <c r="CO88" s="9">
        <v>12122.194960000001</v>
      </c>
      <c r="CP88" s="9">
        <v>13100.50295</v>
      </c>
      <c r="CQ88" s="9">
        <v>14161.96795</v>
      </c>
      <c r="CR88" s="9">
        <v>15791.407940000001</v>
      </c>
      <c r="CS88" s="9">
        <v>17242.27794</v>
      </c>
      <c r="CT88" s="9">
        <v>18674.726920000001</v>
      </c>
      <c r="CU88" s="9">
        <v>20315.700920000003</v>
      </c>
      <c r="CV88" s="9">
        <v>23775.211920000002</v>
      </c>
      <c r="CW88" s="9">
        <v>26415.787920000002</v>
      </c>
      <c r="CX88" s="9">
        <v>29363.749920000002</v>
      </c>
      <c r="CY88" s="9">
        <v>33174.483919999999</v>
      </c>
      <c r="CZ88" s="9">
        <v>36874.502919999999</v>
      </c>
      <c r="DA88" s="9">
        <v>41928.469919999996</v>
      </c>
      <c r="DB88" s="9">
        <v>44617.621909999994</v>
      </c>
      <c r="DC88" s="9">
        <v>49740.024899999997</v>
      </c>
      <c r="DD88" s="9">
        <v>54824.855879999996</v>
      </c>
      <c r="DE88" s="9">
        <v>60558.783869999999</v>
      </c>
      <c r="DF88" s="9">
        <v>64947.133869999998</v>
      </c>
      <c r="DG88" s="9">
        <v>71056.294869999998</v>
      </c>
      <c r="DH88" s="9">
        <v>76188.369869999995</v>
      </c>
      <c r="DI88" s="9">
        <v>82965.587869999988</v>
      </c>
      <c r="DJ88" s="9">
        <v>86389.453869999983</v>
      </c>
      <c r="DK88" s="9">
        <v>93128.716869999975</v>
      </c>
      <c r="DL88" s="9">
        <v>98600.730849999978</v>
      </c>
      <c r="DM88" s="9">
        <v>106769.95384999998</v>
      </c>
      <c r="DN88" s="9">
        <v>115553.80783999998</v>
      </c>
      <c r="DO88" s="9">
        <v>121721.54283999998</v>
      </c>
      <c r="DP88" s="9">
        <v>125943.74183999997</v>
      </c>
      <c r="DQ88" s="9">
        <v>128505.33783999998</v>
      </c>
      <c r="DR88" s="9">
        <v>130829.87783999997</v>
      </c>
      <c r="DS88" s="9">
        <v>134229.53983999998</v>
      </c>
      <c r="DT88" s="9">
        <v>137494.39383999998</v>
      </c>
      <c r="DU88" s="9">
        <v>142828.65183999998</v>
      </c>
      <c r="DV88" s="9">
        <v>146210.92983999997</v>
      </c>
      <c r="DW88" s="9">
        <v>150602.13683999996</v>
      </c>
      <c r="DX88" s="17">
        <v>155155.74683999998</v>
      </c>
      <c r="DY88" s="17">
        <v>158266.13183999999</v>
      </c>
      <c r="DZ88" s="17">
        <v>161447.91683999999</v>
      </c>
      <c r="EA88" s="17">
        <v>165929.91683999999</v>
      </c>
      <c r="EB88" s="17">
        <v>169661.31683999998</v>
      </c>
      <c r="EC88" s="17">
        <v>174306.02683999998</v>
      </c>
      <c r="ED88" s="17">
        <v>182015.62683999998</v>
      </c>
      <c r="EE88" s="17">
        <v>193930.42683999997</v>
      </c>
      <c r="EF88" s="17">
        <v>204037.42683999997</v>
      </c>
    </row>
    <row r="89" spans="1:171" x14ac:dyDescent="0.25">
      <c r="A89" s="217" t="str">
        <f>L89</f>
        <v>hyp_cumcap_glob</v>
      </c>
      <c r="B89" s="41" t="s">
        <v>80</v>
      </c>
      <c r="C89" s="42" t="s">
        <v>81</v>
      </c>
      <c r="D89" s="41" t="s">
        <v>15</v>
      </c>
      <c r="E89" s="6" t="s">
        <v>46</v>
      </c>
      <c r="F89" s="88" t="s">
        <v>16</v>
      </c>
      <c r="G89" s="88" t="s">
        <v>53</v>
      </c>
      <c r="H89" s="88" t="s">
        <v>55</v>
      </c>
      <c r="I89" s="88">
        <v>1882</v>
      </c>
      <c r="J89" s="88">
        <v>2005</v>
      </c>
      <c r="K89" s="168" t="s">
        <v>75</v>
      </c>
      <c r="L89" s="8" t="str">
        <f>C89&amp;"_"&amp;H89&amp;"_"&amp;E89</f>
        <v>hyp_cumcap_glob</v>
      </c>
      <c r="M89" s="9">
        <v>0.32</v>
      </c>
      <c r="N89" s="9">
        <v>0.32</v>
      </c>
      <c r="O89" s="9">
        <v>0.32</v>
      </c>
      <c r="P89" s="9">
        <v>0.32</v>
      </c>
      <c r="Q89" s="9">
        <v>0.69</v>
      </c>
      <c r="R89" s="9">
        <v>0.69</v>
      </c>
      <c r="S89" s="9">
        <v>0.69</v>
      </c>
      <c r="T89" s="9">
        <v>0.79999999999999993</v>
      </c>
      <c r="U89" s="9">
        <v>0.79999999999999993</v>
      </c>
      <c r="V89" s="9">
        <v>5.3</v>
      </c>
      <c r="W89" s="9">
        <v>5.56</v>
      </c>
      <c r="X89" s="9">
        <v>6.3599999999999994</v>
      </c>
      <c r="Y89" s="9">
        <v>6.3599999999999994</v>
      </c>
      <c r="Z89" s="9">
        <v>10.64</v>
      </c>
      <c r="AA89" s="9">
        <v>25.04</v>
      </c>
      <c r="AB89" s="9">
        <v>30.13</v>
      </c>
      <c r="AC89" s="9">
        <v>62.36</v>
      </c>
      <c r="AD89" s="9">
        <v>63.16</v>
      </c>
      <c r="AE89" s="9">
        <v>72.13</v>
      </c>
      <c r="AF89" s="9">
        <v>79.509999999999991</v>
      </c>
      <c r="AG89" s="9">
        <v>93.125</v>
      </c>
      <c r="AH89" s="9">
        <v>166.17499999999998</v>
      </c>
      <c r="AI89" s="9">
        <v>242.065</v>
      </c>
      <c r="AJ89" s="9">
        <v>360.48599999999999</v>
      </c>
      <c r="AK89" s="9">
        <v>537.00599999999997</v>
      </c>
      <c r="AL89" s="9">
        <v>683.37099999999998</v>
      </c>
      <c r="AM89" s="9">
        <v>841.91700000000003</v>
      </c>
      <c r="AN89" s="9">
        <v>969.70699999999999</v>
      </c>
      <c r="AO89" s="9">
        <v>1201.393</v>
      </c>
      <c r="AP89" s="9">
        <v>1618.82898</v>
      </c>
      <c r="AQ89" s="9">
        <v>1910.8899799999999</v>
      </c>
      <c r="AR89" s="9">
        <v>2537.1919800000001</v>
      </c>
      <c r="AS89" s="9">
        <v>2882.0729799999999</v>
      </c>
      <c r="AT89" s="9">
        <v>3312.6699799999997</v>
      </c>
      <c r="AU89" s="9">
        <v>3677.4699799999999</v>
      </c>
      <c r="AV89" s="9">
        <v>4019.0549799999999</v>
      </c>
      <c r="AW89" s="9">
        <v>4271.5759799999996</v>
      </c>
      <c r="AX89" s="9">
        <v>4597.3889799999997</v>
      </c>
      <c r="AY89" s="9">
        <v>5158.3219799999997</v>
      </c>
      <c r="AZ89" s="9">
        <v>5952.1729799999994</v>
      </c>
      <c r="BA89" s="9">
        <v>6597.8299799999995</v>
      </c>
      <c r="BB89" s="9">
        <v>7387.2359799999995</v>
      </c>
      <c r="BC89" s="9">
        <v>8435.6109799999995</v>
      </c>
      <c r="BD89" s="9">
        <v>10096.806979999999</v>
      </c>
      <c r="BE89" s="9">
        <v>11048.382979999998</v>
      </c>
      <c r="BF89" s="9">
        <v>12431.612979999998</v>
      </c>
      <c r="BG89" s="9">
        <v>14158.696979999999</v>
      </c>
      <c r="BH89" s="9">
        <v>15409.017959999999</v>
      </c>
      <c r="BI89" s="9">
        <v>17410.167959999999</v>
      </c>
      <c r="BJ89" s="9">
        <v>19365.498949999997</v>
      </c>
      <c r="BK89" s="9">
        <v>20703.729949999997</v>
      </c>
      <c r="BL89" s="9">
        <v>21412.582949999996</v>
      </c>
      <c r="BM89" s="9">
        <v>22268.957949999996</v>
      </c>
      <c r="BN89" s="9">
        <v>23157.266949999997</v>
      </c>
      <c r="BO89" s="9">
        <v>25170.663949999998</v>
      </c>
      <c r="BP89" s="9">
        <v>26536.553949999998</v>
      </c>
      <c r="BQ89" s="9">
        <v>28276.547949999996</v>
      </c>
      <c r="BR89" s="9">
        <v>30428.482949999998</v>
      </c>
      <c r="BS89" s="9">
        <v>31925.445949999998</v>
      </c>
      <c r="BT89" s="9">
        <v>35362.997949999997</v>
      </c>
      <c r="BU89" s="9">
        <v>37727.443949999993</v>
      </c>
      <c r="BV89" s="9">
        <v>42039.289949999991</v>
      </c>
      <c r="BW89" s="9">
        <v>44046.65694999999</v>
      </c>
      <c r="BX89" s="9">
        <v>45014.38994999999</v>
      </c>
      <c r="BY89" s="9">
        <v>45494.579939999989</v>
      </c>
      <c r="BZ89" s="9">
        <v>47015.481929999987</v>
      </c>
      <c r="CA89" s="9">
        <v>48603.631929999989</v>
      </c>
      <c r="CB89" s="9">
        <v>52106.015929999987</v>
      </c>
      <c r="CC89" s="9">
        <v>56356.049929999986</v>
      </c>
      <c r="CD89" s="9">
        <v>61076.358929999988</v>
      </c>
      <c r="CE89" s="9">
        <v>66357.74291999999</v>
      </c>
      <c r="CF89" s="9">
        <v>72307.173919999987</v>
      </c>
      <c r="CG89" s="9">
        <v>78440.591919999992</v>
      </c>
      <c r="CH89" s="9">
        <v>89266.88390999999</v>
      </c>
      <c r="CI89" s="9">
        <v>98373.037909999985</v>
      </c>
      <c r="CJ89" s="9">
        <v>105916.14790999999</v>
      </c>
      <c r="CK89" s="9">
        <v>119438.90091</v>
      </c>
      <c r="CL89" s="9">
        <v>131614.68289</v>
      </c>
      <c r="CM89" s="9">
        <v>142200.54386000001</v>
      </c>
      <c r="CN89" s="9">
        <v>153350.44680999999</v>
      </c>
      <c r="CO89" s="9">
        <v>164592.19680000001</v>
      </c>
      <c r="CP89" s="9">
        <v>177274.44279000003</v>
      </c>
      <c r="CQ89" s="9">
        <v>188192.19879000002</v>
      </c>
      <c r="CR89" s="9">
        <v>200203.31577000002</v>
      </c>
      <c r="CS89" s="9">
        <v>215873.03377000001</v>
      </c>
      <c r="CT89" s="9">
        <v>230424.95575000002</v>
      </c>
      <c r="CU89" s="9">
        <v>245314.74975000002</v>
      </c>
      <c r="CV89" s="9">
        <v>261612.61975000001</v>
      </c>
      <c r="CW89" s="9">
        <v>276724.00475000002</v>
      </c>
      <c r="CX89" s="9">
        <v>292630.27474000002</v>
      </c>
      <c r="CY89" s="9">
        <v>307219.52674</v>
      </c>
      <c r="CZ89" s="9">
        <v>328768.92073999997</v>
      </c>
      <c r="DA89" s="9">
        <v>346210.27273999999</v>
      </c>
      <c r="DB89" s="9">
        <v>360038.49773</v>
      </c>
      <c r="DC89" s="9">
        <v>379820.57871999999</v>
      </c>
      <c r="DD89" s="9">
        <v>397855.28068999999</v>
      </c>
      <c r="DE89" s="9">
        <v>420471.31367999996</v>
      </c>
      <c r="DF89" s="9">
        <v>438033.00567999994</v>
      </c>
      <c r="DG89" s="9">
        <v>459313.78563999996</v>
      </c>
      <c r="DH89" s="9">
        <v>476655.16463999997</v>
      </c>
      <c r="DI89" s="9">
        <v>498170.17761999997</v>
      </c>
      <c r="DJ89" s="9">
        <v>513639.53061999998</v>
      </c>
      <c r="DK89" s="9">
        <v>537751.15760000004</v>
      </c>
      <c r="DL89" s="9">
        <v>555442.79358000006</v>
      </c>
      <c r="DM89" s="9">
        <v>573315.58255000005</v>
      </c>
      <c r="DN89" s="9">
        <v>592410.70149000001</v>
      </c>
      <c r="DO89" s="9">
        <v>606765.84848000004</v>
      </c>
      <c r="DP89" s="9">
        <v>618735.88143000007</v>
      </c>
      <c r="DQ89" s="9">
        <v>627144.52441000007</v>
      </c>
      <c r="DR89" s="9">
        <v>636121.12936000002</v>
      </c>
      <c r="DS89" s="9">
        <v>649192.58733999997</v>
      </c>
      <c r="DT89" s="9">
        <v>659898.07731999992</v>
      </c>
      <c r="DU89" s="9">
        <v>676028.74330999993</v>
      </c>
      <c r="DV89" s="9">
        <v>689196.04430999991</v>
      </c>
      <c r="DW89" s="9">
        <v>698950.85628999991</v>
      </c>
      <c r="DX89" s="17">
        <v>709319.75228999986</v>
      </c>
      <c r="DY89" s="17">
        <v>720968.30425999989</v>
      </c>
      <c r="DZ89" s="17">
        <v>735325.92625999986</v>
      </c>
      <c r="EA89" s="17">
        <v>749203.41125999985</v>
      </c>
      <c r="EB89" s="17">
        <v>763075.30625999987</v>
      </c>
      <c r="EC89" s="17">
        <v>776527.78625999985</v>
      </c>
      <c r="ED89" s="17">
        <v>796637.83625999989</v>
      </c>
      <c r="EE89" s="17">
        <v>821409.93625999987</v>
      </c>
      <c r="EF89" s="17">
        <v>845519.5962599999</v>
      </c>
    </row>
    <row r="90" spans="1:171" x14ac:dyDescent="0.25">
      <c r="F90" s="91"/>
      <c r="G90" s="91"/>
      <c r="H90" s="91"/>
      <c r="I90" s="91"/>
      <c r="J90" s="91"/>
      <c r="K90" s="172"/>
      <c r="L90" s="7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</row>
    <row r="91" spans="1:171" x14ac:dyDescent="0.25">
      <c r="A91" s="217" t="str">
        <f t="shared" ref="A91:A107" si="11">L91</f>
        <v>hyp_cumuni_core</v>
      </c>
      <c r="B91" s="41" t="s">
        <v>80</v>
      </c>
      <c r="C91" s="42" t="s">
        <v>81</v>
      </c>
      <c r="D91" s="41" t="s">
        <v>70</v>
      </c>
      <c r="E91" s="6" t="s">
        <v>44</v>
      </c>
      <c r="F91" s="88" t="s">
        <v>74</v>
      </c>
      <c r="G91" s="88" t="s">
        <v>59</v>
      </c>
      <c r="H91" s="88" t="s">
        <v>60</v>
      </c>
      <c r="I91" s="88">
        <v>1882</v>
      </c>
      <c r="J91" s="88">
        <v>2005</v>
      </c>
      <c r="K91" s="168" t="s">
        <v>75</v>
      </c>
      <c r="L91" s="8" t="str">
        <f>C91&amp;"_"&amp;H91&amp;"_"&amp;E91</f>
        <v>hyp_cumuni_core</v>
      </c>
      <c r="M91" s="9">
        <v>2</v>
      </c>
      <c r="N91" s="9">
        <v>2</v>
      </c>
      <c r="O91" s="9">
        <v>2</v>
      </c>
      <c r="P91" s="9">
        <v>2</v>
      </c>
      <c r="Q91" s="9">
        <v>4</v>
      </c>
      <c r="R91" s="9">
        <v>4</v>
      </c>
      <c r="S91" s="9">
        <v>4</v>
      </c>
      <c r="T91" s="9">
        <v>6</v>
      </c>
      <c r="U91" s="9">
        <v>6</v>
      </c>
      <c r="V91" s="9">
        <v>15</v>
      </c>
      <c r="W91" s="9">
        <v>17</v>
      </c>
      <c r="X91" s="9">
        <v>18</v>
      </c>
      <c r="Y91" s="9">
        <v>18</v>
      </c>
      <c r="Z91" s="9">
        <v>21</v>
      </c>
      <c r="AA91" s="9">
        <v>32</v>
      </c>
      <c r="AB91" s="9">
        <v>39</v>
      </c>
      <c r="AC91" s="9">
        <v>68</v>
      </c>
      <c r="AD91" s="9">
        <v>69</v>
      </c>
      <c r="AE91" s="9">
        <v>98</v>
      </c>
      <c r="AF91" s="9">
        <v>112</v>
      </c>
      <c r="AG91" s="9">
        <v>139</v>
      </c>
      <c r="AH91" s="9">
        <v>180</v>
      </c>
      <c r="AI91" s="9">
        <v>223</v>
      </c>
      <c r="AJ91" s="9">
        <v>276</v>
      </c>
      <c r="AK91" s="9">
        <v>329</v>
      </c>
      <c r="AL91" s="9">
        <v>384</v>
      </c>
      <c r="AM91" s="9">
        <v>459</v>
      </c>
      <c r="AN91" s="9">
        <v>527</v>
      </c>
      <c r="AO91" s="9">
        <v>631</v>
      </c>
      <c r="AP91" s="9">
        <v>737</v>
      </c>
      <c r="AQ91" s="9">
        <v>823</v>
      </c>
      <c r="AR91" s="9">
        <v>945</v>
      </c>
      <c r="AS91" s="9">
        <v>1027</v>
      </c>
      <c r="AT91" s="9">
        <v>1098</v>
      </c>
      <c r="AU91" s="9">
        <v>1194</v>
      </c>
      <c r="AV91" s="9">
        <v>1274</v>
      </c>
      <c r="AW91" s="9">
        <v>1346</v>
      </c>
      <c r="AX91" s="9">
        <v>1416</v>
      </c>
      <c r="AY91" s="9">
        <v>1562</v>
      </c>
      <c r="AZ91" s="9">
        <v>1693</v>
      </c>
      <c r="BA91" s="9">
        <v>1818</v>
      </c>
      <c r="BB91" s="9">
        <v>1960</v>
      </c>
      <c r="BC91" s="9">
        <v>2134</v>
      </c>
      <c r="BD91" s="9">
        <v>2399</v>
      </c>
      <c r="BE91" s="9">
        <v>2517</v>
      </c>
      <c r="BF91" s="9">
        <v>2688</v>
      </c>
      <c r="BG91" s="9">
        <v>2860</v>
      </c>
      <c r="BH91" s="9">
        <v>3021</v>
      </c>
      <c r="BI91" s="9">
        <v>3170</v>
      </c>
      <c r="BJ91" s="9">
        <v>3310</v>
      </c>
      <c r="BK91" s="9">
        <v>3395</v>
      </c>
      <c r="BL91" s="9">
        <v>3437</v>
      </c>
      <c r="BM91" s="9">
        <v>3485</v>
      </c>
      <c r="BN91" s="9">
        <v>3558</v>
      </c>
      <c r="BO91" s="9">
        <v>3650</v>
      </c>
      <c r="BP91" s="9">
        <v>3729</v>
      </c>
      <c r="BQ91" s="9">
        <v>3826</v>
      </c>
      <c r="BR91" s="9">
        <v>3936</v>
      </c>
      <c r="BS91" s="9">
        <v>4054</v>
      </c>
      <c r="BT91" s="9">
        <v>4180</v>
      </c>
      <c r="BU91" s="9">
        <v>4309</v>
      </c>
      <c r="BV91" s="9">
        <v>4467</v>
      </c>
      <c r="BW91" s="9">
        <v>4573</v>
      </c>
      <c r="BX91" s="9">
        <v>4623</v>
      </c>
      <c r="BY91" s="9">
        <v>4658</v>
      </c>
      <c r="BZ91" s="9">
        <v>4737</v>
      </c>
      <c r="CA91" s="9">
        <v>4845</v>
      </c>
      <c r="CB91" s="9">
        <v>5035</v>
      </c>
      <c r="CC91" s="9">
        <v>5234</v>
      </c>
      <c r="CD91" s="9">
        <v>5437</v>
      </c>
      <c r="CE91" s="9">
        <v>5676</v>
      </c>
      <c r="CF91" s="9">
        <v>5927</v>
      </c>
      <c r="CG91" s="9">
        <v>6163</v>
      </c>
      <c r="CH91" s="9">
        <v>6459</v>
      </c>
      <c r="CI91" s="9">
        <v>6711</v>
      </c>
      <c r="CJ91" s="9">
        <v>7002</v>
      </c>
      <c r="CK91" s="9">
        <v>7358</v>
      </c>
      <c r="CL91" s="9">
        <v>7639</v>
      </c>
      <c r="CM91" s="9">
        <v>7859</v>
      </c>
      <c r="CN91" s="9">
        <v>8106</v>
      </c>
      <c r="CO91" s="9">
        <v>8383</v>
      </c>
      <c r="CP91" s="9">
        <v>8714</v>
      </c>
      <c r="CQ91" s="9">
        <v>8958</v>
      </c>
      <c r="CR91" s="9">
        <v>9201</v>
      </c>
      <c r="CS91" s="9">
        <v>9437</v>
      </c>
      <c r="CT91" s="9">
        <v>9660</v>
      </c>
      <c r="CU91" s="9">
        <v>9840</v>
      </c>
      <c r="CV91" s="9">
        <v>10030</v>
      </c>
      <c r="CW91" s="9">
        <v>10184</v>
      </c>
      <c r="CX91" s="9">
        <v>10343</v>
      </c>
      <c r="CY91" s="9">
        <v>10451</v>
      </c>
      <c r="CZ91" s="9">
        <v>10632</v>
      </c>
      <c r="DA91" s="9">
        <v>10749</v>
      </c>
      <c r="DB91" s="9">
        <v>10892</v>
      </c>
      <c r="DC91" s="9">
        <v>11031</v>
      </c>
      <c r="DD91" s="9">
        <v>11141</v>
      </c>
      <c r="DE91" s="9">
        <v>11295</v>
      </c>
      <c r="DF91" s="9">
        <v>11436</v>
      </c>
      <c r="DG91" s="9">
        <v>11616</v>
      </c>
      <c r="DH91" s="9">
        <v>11824</v>
      </c>
      <c r="DI91" s="9">
        <v>12129</v>
      </c>
      <c r="DJ91" s="9">
        <v>12481</v>
      </c>
      <c r="DK91" s="9">
        <v>12872</v>
      </c>
      <c r="DL91" s="9">
        <v>13226</v>
      </c>
      <c r="DM91" s="9">
        <v>13632</v>
      </c>
      <c r="DN91" s="9">
        <v>13921</v>
      </c>
      <c r="DO91" s="9">
        <v>14195</v>
      </c>
      <c r="DP91" s="9">
        <v>14451</v>
      </c>
      <c r="DQ91" s="9">
        <v>14749</v>
      </c>
      <c r="DR91" s="9">
        <v>14942</v>
      </c>
      <c r="DS91" s="9">
        <v>15141</v>
      </c>
      <c r="DT91" s="3">
        <v>15322</v>
      </c>
      <c r="DU91" s="3">
        <v>15536</v>
      </c>
      <c r="DV91" s="3">
        <v>15707</v>
      </c>
      <c r="DW91" s="3">
        <v>15827</v>
      </c>
      <c r="DX91" s="5">
        <v>15901</v>
      </c>
      <c r="DY91" s="5">
        <v>15980</v>
      </c>
      <c r="DZ91" s="5">
        <v>16066</v>
      </c>
      <c r="EA91" s="5">
        <v>16120</v>
      </c>
      <c r="EB91" s="5">
        <v>16149</v>
      </c>
      <c r="EC91" s="5">
        <v>16172</v>
      </c>
      <c r="ED91" s="5">
        <v>16183</v>
      </c>
      <c r="EE91" s="5">
        <v>16196</v>
      </c>
      <c r="EF91" s="5">
        <v>16216</v>
      </c>
    </row>
    <row r="92" spans="1:171" x14ac:dyDescent="0.25">
      <c r="A92" s="217" t="str">
        <f t="shared" si="11"/>
        <v>hyp_cumuni_rimFSU</v>
      </c>
      <c r="B92" s="41" t="s">
        <v>80</v>
      </c>
      <c r="C92" s="42" t="s">
        <v>81</v>
      </c>
      <c r="D92" s="41" t="s">
        <v>71</v>
      </c>
      <c r="E92" s="6" t="s">
        <v>205</v>
      </c>
      <c r="F92" s="88" t="s">
        <v>74</v>
      </c>
      <c r="G92" s="88" t="s">
        <v>59</v>
      </c>
      <c r="H92" s="88" t="s">
        <v>60</v>
      </c>
      <c r="I92" s="88">
        <v>1882</v>
      </c>
      <c r="J92" s="88">
        <v>2005</v>
      </c>
      <c r="K92" s="168" t="s">
        <v>75</v>
      </c>
      <c r="L92" s="8" t="str">
        <f>C92&amp;"_"&amp;H92&amp;"_"&amp;E92</f>
        <v>hyp_cumuni_rimFSU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3</v>
      </c>
      <c r="AB92" s="9">
        <v>3</v>
      </c>
      <c r="AC92" s="9">
        <v>7</v>
      </c>
      <c r="AD92" s="9">
        <v>7</v>
      </c>
      <c r="AE92" s="9">
        <v>7</v>
      </c>
      <c r="AF92" s="9">
        <v>7</v>
      </c>
      <c r="AG92" s="9">
        <v>7</v>
      </c>
      <c r="AH92" s="9">
        <v>9</v>
      </c>
      <c r="AI92" s="9">
        <v>9</v>
      </c>
      <c r="AJ92" s="9">
        <v>13</v>
      </c>
      <c r="AK92" s="9">
        <v>15</v>
      </c>
      <c r="AL92" s="9">
        <v>15</v>
      </c>
      <c r="AM92" s="9">
        <v>18</v>
      </c>
      <c r="AN92" s="9">
        <v>18</v>
      </c>
      <c r="AO92" s="9">
        <v>24</v>
      </c>
      <c r="AP92" s="9">
        <v>24</v>
      </c>
      <c r="AQ92" s="9">
        <v>28</v>
      </c>
      <c r="AR92" s="9">
        <v>28</v>
      </c>
      <c r="AS92" s="9">
        <v>32</v>
      </c>
      <c r="AT92" s="9">
        <v>33</v>
      </c>
      <c r="AU92" s="9">
        <v>33</v>
      </c>
      <c r="AV92" s="9">
        <v>39</v>
      </c>
      <c r="AW92" s="9">
        <v>44</v>
      </c>
      <c r="AX92" s="9">
        <v>44</v>
      </c>
      <c r="AY92" s="9">
        <v>48</v>
      </c>
      <c r="AZ92" s="9">
        <v>53</v>
      </c>
      <c r="BA92" s="9">
        <v>57</v>
      </c>
      <c r="BB92" s="9">
        <v>64</v>
      </c>
      <c r="BC92" s="9">
        <v>65</v>
      </c>
      <c r="BD92" s="9">
        <v>69</v>
      </c>
      <c r="BE92" s="9">
        <v>84</v>
      </c>
      <c r="BF92" s="9">
        <v>89</v>
      </c>
      <c r="BG92" s="9">
        <v>97</v>
      </c>
      <c r="BH92" s="9">
        <v>99</v>
      </c>
      <c r="BI92" s="9">
        <v>112</v>
      </c>
      <c r="BJ92" s="9">
        <v>119</v>
      </c>
      <c r="BK92" s="9">
        <v>130</v>
      </c>
      <c r="BL92" s="9">
        <v>134</v>
      </c>
      <c r="BM92" s="9">
        <v>140</v>
      </c>
      <c r="BN92" s="9">
        <v>149</v>
      </c>
      <c r="BO92" s="9">
        <v>178</v>
      </c>
      <c r="BP92" s="9">
        <v>196</v>
      </c>
      <c r="BQ92" s="9">
        <v>203</v>
      </c>
      <c r="BR92" s="9">
        <v>224</v>
      </c>
      <c r="BS92" s="9">
        <v>235</v>
      </c>
      <c r="BT92" s="9">
        <v>242</v>
      </c>
      <c r="BU92" s="9">
        <v>242</v>
      </c>
      <c r="BV92" s="9">
        <v>251</v>
      </c>
      <c r="BW92" s="9">
        <v>254</v>
      </c>
      <c r="BX92" s="9">
        <v>257</v>
      </c>
      <c r="BY92" s="9">
        <v>273</v>
      </c>
      <c r="BZ92" s="9">
        <v>297</v>
      </c>
      <c r="CA92" s="9">
        <v>315</v>
      </c>
      <c r="CB92" s="9">
        <v>344</v>
      </c>
      <c r="CC92" s="9">
        <v>384</v>
      </c>
      <c r="CD92" s="9">
        <v>412</v>
      </c>
      <c r="CE92" s="9">
        <v>458</v>
      </c>
      <c r="CF92" s="9">
        <v>496</v>
      </c>
      <c r="CG92" s="9">
        <v>553</v>
      </c>
      <c r="CH92" s="9">
        <v>636</v>
      </c>
      <c r="CI92" s="9">
        <v>700</v>
      </c>
      <c r="CJ92" s="9">
        <v>744</v>
      </c>
      <c r="CK92" s="9">
        <v>802</v>
      </c>
      <c r="CL92" s="9">
        <v>843</v>
      </c>
      <c r="CM92" s="9">
        <v>880</v>
      </c>
      <c r="CN92" s="9">
        <v>925</v>
      </c>
      <c r="CO92" s="9">
        <v>968</v>
      </c>
      <c r="CP92" s="9">
        <v>1012</v>
      </c>
      <c r="CQ92" s="9">
        <v>1041</v>
      </c>
      <c r="CR92" s="9">
        <v>1070</v>
      </c>
      <c r="CS92" s="9">
        <v>1116</v>
      </c>
      <c r="CT92" s="9">
        <v>1162</v>
      </c>
      <c r="CU92" s="9">
        <v>1198</v>
      </c>
      <c r="CV92" s="9">
        <v>1217</v>
      </c>
      <c r="CW92" s="9">
        <v>1253</v>
      </c>
      <c r="CX92" s="9">
        <v>1291</v>
      </c>
      <c r="CY92" s="9">
        <v>1324</v>
      </c>
      <c r="CZ92" s="9">
        <v>1341</v>
      </c>
      <c r="DA92" s="9">
        <v>1368</v>
      </c>
      <c r="DB92" s="9">
        <v>1401</v>
      </c>
      <c r="DC92" s="9">
        <v>1436</v>
      </c>
      <c r="DD92" s="9">
        <v>1468</v>
      </c>
      <c r="DE92" s="9">
        <v>1513</v>
      </c>
      <c r="DF92" s="9">
        <v>1538</v>
      </c>
      <c r="DG92" s="9">
        <v>1573</v>
      </c>
      <c r="DH92" s="9">
        <v>1603</v>
      </c>
      <c r="DI92" s="9">
        <v>1643</v>
      </c>
      <c r="DJ92" s="9">
        <v>1679</v>
      </c>
      <c r="DK92" s="9">
        <v>1741</v>
      </c>
      <c r="DL92" s="9">
        <v>1791</v>
      </c>
      <c r="DM92" s="9">
        <v>1898</v>
      </c>
      <c r="DN92" s="9">
        <v>2010</v>
      </c>
      <c r="DO92" s="9">
        <v>2109</v>
      </c>
      <c r="DP92" s="9">
        <v>2196</v>
      </c>
      <c r="DQ92" s="9">
        <v>2251</v>
      </c>
      <c r="DR92" s="9">
        <v>2266</v>
      </c>
      <c r="DS92" s="9">
        <v>2304</v>
      </c>
      <c r="DT92" s="3">
        <v>2347</v>
      </c>
      <c r="DU92" s="3">
        <v>2367</v>
      </c>
      <c r="DV92" s="3">
        <v>2400</v>
      </c>
      <c r="DW92" s="3">
        <v>2409</v>
      </c>
      <c r="DX92" s="5">
        <v>2430</v>
      </c>
      <c r="DY92" s="5">
        <v>2454</v>
      </c>
      <c r="DZ92" s="5">
        <v>2475</v>
      </c>
      <c r="EA92" s="5">
        <v>2489</v>
      </c>
      <c r="EB92" s="5">
        <v>2497</v>
      </c>
      <c r="EC92" s="5">
        <v>2499</v>
      </c>
      <c r="ED92" s="5">
        <v>2504</v>
      </c>
      <c r="EE92" s="5">
        <v>2505</v>
      </c>
      <c r="EF92" s="5">
        <v>2507</v>
      </c>
    </row>
    <row r="93" spans="1:171" x14ac:dyDescent="0.25">
      <c r="A93" s="217" t="str">
        <f t="shared" si="11"/>
        <v>hyp_cumuni_rim</v>
      </c>
      <c r="B93" s="41" t="s">
        <v>80</v>
      </c>
      <c r="C93" s="42" t="s">
        <v>81</v>
      </c>
      <c r="D93" s="41" t="s">
        <v>76</v>
      </c>
      <c r="E93" s="6" t="s">
        <v>152</v>
      </c>
      <c r="F93" s="88" t="s">
        <v>74</v>
      </c>
      <c r="G93" s="88" t="s">
        <v>59</v>
      </c>
      <c r="H93" s="88" t="s">
        <v>60</v>
      </c>
      <c r="I93" s="88">
        <v>1882</v>
      </c>
      <c r="J93" s="88">
        <v>2005</v>
      </c>
      <c r="K93" s="168" t="s">
        <v>75</v>
      </c>
      <c r="L93" s="8" t="str">
        <f>C93&amp;"_"&amp;H93&amp;"_"&amp;E93</f>
        <v>hyp_cumuni_rim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3</v>
      </c>
      <c r="AC93" s="9">
        <v>3</v>
      </c>
      <c r="AD93" s="9">
        <v>3</v>
      </c>
      <c r="AE93" s="9">
        <v>3</v>
      </c>
      <c r="AF93" s="9">
        <v>3</v>
      </c>
      <c r="AG93" s="9">
        <v>3</v>
      </c>
      <c r="AH93" s="9">
        <v>3</v>
      </c>
      <c r="AI93" s="9">
        <v>3</v>
      </c>
      <c r="AJ93" s="9">
        <v>3</v>
      </c>
      <c r="AK93" s="9">
        <v>3</v>
      </c>
      <c r="AL93" s="9">
        <v>3</v>
      </c>
      <c r="AM93" s="9">
        <v>3</v>
      </c>
      <c r="AN93" s="9">
        <v>4</v>
      </c>
      <c r="AO93" s="9">
        <v>5</v>
      </c>
      <c r="AP93" s="9">
        <v>6</v>
      </c>
      <c r="AQ93" s="9">
        <v>6</v>
      </c>
      <c r="AR93" s="9">
        <v>6</v>
      </c>
      <c r="AS93" s="9">
        <v>6</v>
      </c>
      <c r="AT93" s="9">
        <v>10</v>
      </c>
      <c r="AU93" s="9">
        <v>10</v>
      </c>
      <c r="AV93" s="9">
        <v>10</v>
      </c>
      <c r="AW93" s="9">
        <v>15</v>
      </c>
      <c r="AX93" s="9">
        <v>16</v>
      </c>
      <c r="AY93" s="9">
        <v>16</v>
      </c>
      <c r="AZ93" s="9">
        <v>16</v>
      </c>
      <c r="BA93" s="9">
        <v>20</v>
      </c>
      <c r="BB93" s="9">
        <v>27</v>
      </c>
      <c r="BC93" s="9">
        <v>32</v>
      </c>
      <c r="BD93" s="9">
        <v>34</v>
      </c>
      <c r="BE93" s="9">
        <v>34</v>
      </c>
      <c r="BF93" s="9">
        <v>45</v>
      </c>
      <c r="BG93" s="9">
        <v>47</v>
      </c>
      <c r="BH93" s="9">
        <v>51</v>
      </c>
      <c r="BI93" s="9">
        <v>62</v>
      </c>
      <c r="BJ93" s="9">
        <v>62</v>
      </c>
      <c r="BK93" s="9">
        <v>64</v>
      </c>
      <c r="BL93" s="9">
        <v>69</v>
      </c>
      <c r="BM93" s="9">
        <v>78</v>
      </c>
      <c r="BN93" s="9">
        <v>80</v>
      </c>
      <c r="BO93" s="9">
        <v>87</v>
      </c>
      <c r="BP93" s="9">
        <v>94</v>
      </c>
      <c r="BQ93" s="9">
        <v>104</v>
      </c>
      <c r="BR93" s="9">
        <v>110</v>
      </c>
      <c r="BS93" s="9">
        <v>131</v>
      </c>
      <c r="BT93" s="9">
        <v>145</v>
      </c>
      <c r="BU93" s="9">
        <v>150</v>
      </c>
      <c r="BV93" s="9">
        <v>177</v>
      </c>
      <c r="BW93" s="9">
        <v>188</v>
      </c>
      <c r="BX93" s="9">
        <v>198</v>
      </c>
      <c r="BY93" s="9">
        <v>199</v>
      </c>
      <c r="BZ93" s="9">
        <v>201</v>
      </c>
      <c r="CA93" s="9">
        <v>204</v>
      </c>
      <c r="CB93" s="9">
        <v>210</v>
      </c>
      <c r="CC93" s="9">
        <v>224</v>
      </c>
      <c r="CD93" s="9">
        <v>229</v>
      </c>
      <c r="CE93" s="9">
        <v>252</v>
      </c>
      <c r="CF93" s="9">
        <v>275</v>
      </c>
      <c r="CG93" s="9">
        <v>298</v>
      </c>
      <c r="CH93" s="9">
        <v>325</v>
      </c>
      <c r="CI93" s="9">
        <v>357</v>
      </c>
      <c r="CJ93" s="9">
        <v>398</v>
      </c>
      <c r="CK93" s="9">
        <v>424</v>
      </c>
      <c r="CL93" s="9">
        <v>459</v>
      </c>
      <c r="CM93" s="9">
        <v>511</v>
      </c>
      <c r="CN93" s="9">
        <v>533</v>
      </c>
      <c r="CO93" s="9">
        <v>562</v>
      </c>
      <c r="CP93" s="9">
        <v>598</v>
      </c>
      <c r="CQ93" s="9">
        <v>624</v>
      </c>
      <c r="CR93" s="9">
        <v>657</v>
      </c>
      <c r="CS93" s="9">
        <v>688</v>
      </c>
      <c r="CT93" s="9">
        <v>728</v>
      </c>
      <c r="CU93" s="9">
        <v>781</v>
      </c>
      <c r="CV93" s="9">
        <v>810</v>
      </c>
      <c r="CW93" s="9">
        <v>846</v>
      </c>
      <c r="CX93" s="9">
        <v>895</v>
      </c>
      <c r="CY93" s="9">
        <v>924</v>
      </c>
      <c r="CZ93" s="9">
        <v>979</v>
      </c>
      <c r="DA93" s="9">
        <v>1023</v>
      </c>
      <c r="DB93" s="9">
        <v>1061</v>
      </c>
      <c r="DC93" s="9">
        <v>1101</v>
      </c>
      <c r="DD93" s="9">
        <v>1133</v>
      </c>
      <c r="DE93" s="9">
        <v>1171</v>
      </c>
      <c r="DF93" s="9">
        <v>1229</v>
      </c>
      <c r="DG93" s="9">
        <v>1271</v>
      </c>
      <c r="DH93" s="9">
        <v>1304</v>
      </c>
      <c r="DI93" s="9">
        <v>1356</v>
      </c>
      <c r="DJ93" s="9">
        <v>1436</v>
      </c>
      <c r="DK93" s="9">
        <v>1546</v>
      </c>
      <c r="DL93" s="9">
        <v>1639</v>
      </c>
      <c r="DM93" s="9">
        <v>1725</v>
      </c>
      <c r="DN93" s="9">
        <v>1797</v>
      </c>
      <c r="DO93" s="9">
        <v>1902</v>
      </c>
      <c r="DP93" s="9">
        <v>1992</v>
      </c>
      <c r="DQ93" s="9">
        <v>2054</v>
      </c>
      <c r="DR93" s="9">
        <v>2126</v>
      </c>
      <c r="DS93" s="9">
        <v>2223</v>
      </c>
      <c r="DT93" s="3">
        <v>2279</v>
      </c>
      <c r="DU93" s="3">
        <v>2346</v>
      </c>
      <c r="DV93" s="3">
        <v>2419</v>
      </c>
      <c r="DW93" s="3">
        <v>2465</v>
      </c>
      <c r="DX93" s="5">
        <v>2554</v>
      </c>
      <c r="DY93" s="5">
        <v>2621</v>
      </c>
      <c r="DZ93" s="5">
        <v>2730</v>
      </c>
      <c r="EA93" s="5">
        <v>2828</v>
      </c>
      <c r="EB93" s="5">
        <v>2909</v>
      </c>
      <c r="EC93" s="5">
        <v>2967</v>
      </c>
      <c r="ED93" s="5">
        <v>3029</v>
      </c>
      <c r="EE93" s="5">
        <v>3080</v>
      </c>
      <c r="EF93" s="5">
        <v>3123</v>
      </c>
    </row>
    <row r="94" spans="1:171" x14ac:dyDescent="0.25">
      <c r="A94" s="217" t="str">
        <f t="shared" si="11"/>
        <v>hyp_cumuni_peri</v>
      </c>
      <c r="B94" s="41" t="s">
        <v>80</v>
      </c>
      <c r="C94" s="42" t="s">
        <v>81</v>
      </c>
      <c r="D94" s="41" t="s">
        <v>77</v>
      </c>
      <c r="E94" s="6" t="s">
        <v>45</v>
      </c>
      <c r="F94" s="88" t="s">
        <v>74</v>
      </c>
      <c r="G94" s="88" t="s">
        <v>59</v>
      </c>
      <c r="H94" s="88" t="s">
        <v>60</v>
      </c>
      <c r="I94" s="88">
        <v>1882</v>
      </c>
      <c r="J94" s="88">
        <v>2005</v>
      </c>
      <c r="K94" s="168" t="s">
        <v>75</v>
      </c>
      <c r="L94" s="8" t="str">
        <f>C94&amp;"_"&amp;H94&amp;"_"&amp;E94</f>
        <v>hyp_cumuni_peri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2</v>
      </c>
      <c r="AD94" s="9">
        <v>2</v>
      </c>
      <c r="AE94" s="9">
        <v>2</v>
      </c>
      <c r="AF94" s="9">
        <v>2</v>
      </c>
      <c r="AG94" s="9">
        <v>3</v>
      </c>
      <c r="AH94" s="9">
        <v>6</v>
      </c>
      <c r="AI94" s="9">
        <v>7</v>
      </c>
      <c r="AJ94" s="9">
        <v>10</v>
      </c>
      <c r="AK94" s="9">
        <v>20</v>
      </c>
      <c r="AL94" s="9">
        <v>20</v>
      </c>
      <c r="AM94" s="9">
        <v>26</v>
      </c>
      <c r="AN94" s="9">
        <v>29</v>
      </c>
      <c r="AO94" s="9">
        <v>33</v>
      </c>
      <c r="AP94" s="9">
        <v>39</v>
      </c>
      <c r="AQ94" s="9">
        <v>45</v>
      </c>
      <c r="AR94" s="9">
        <v>60</v>
      </c>
      <c r="AS94" s="9">
        <v>66</v>
      </c>
      <c r="AT94" s="9">
        <v>79</v>
      </c>
      <c r="AU94" s="9">
        <v>82</v>
      </c>
      <c r="AV94" s="9">
        <v>85</v>
      </c>
      <c r="AW94" s="9">
        <v>87</v>
      </c>
      <c r="AX94" s="9">
        <v>92</v>
      </c>
      <c r="AY94" s="9">
        <v>99</v>
      </c>
      <c r="AZ94" s="9">
        <v>100</v>
      </c>
      <c r="BA94" s="9">
        <v>111</v>
      </c>
      <c r="BB94" s="9">
        <v>120</v>
      </c>
      <c r="BC94" s="9">
        <v>122</v>
      </c>
      <c r="BD94" s="9">
        <v>126</v>
      </c>
      <c r="BE94" s="9">
        <v>131</v>
      </c>
      <c r="BF94" s="9">
        <v>141</v>
      </c>
      <c r="BG94" s="9">
        <v>160</v>
      </c>
      <c r="BH94" s="9">
        <v>174</v>
      </c>
      <c r="BI94" s="9">
        <v>189</v>
      </c>
      <c r="BJ94" s="9">
        <v>199</v>
      </c>
      <c r="BK94" s="9">
        <v>201</v>
      </c>
      <c r="BL94" s="9">
        <v>205</v>
      </c>
      <c r="BM94" s="9">
        <v>218</v>
      </c>
      <c r="BN94" s="9">
        <v>221</v>
      </c>
      <c r="BO94" s="9">
        <v>234</v>
      </c>
      <c r="BP94" s="9">
        <v>242</v>
      </c>
      <c r="BQ94" s="9">
        <v>255</v>
      </c>
      <c r="BR94" s="9">
        <v>267</v>
      </c>
      <c r="BS94" s="9">
        <v>280</v>
      </c>
      <c r="BT94" s="9">
        <v>302</v>
      </c>
      <c r="BU94" s="9">
        <v>306</v>
      </c>
      <c r="BV94" s="9">
        <v>329</v>
      </c>
      <c r="BW94" s="9">
        <v>355</v>
      </c>
      <c r="BX94" s="9">
        <v>371</v>
      </c>
      <c r="BY94" s="9">
        <v>383</v>
      </c>
      <c r="BZ94" s="9">
        <v>406</v>
      </c>
      <c r="CA94" s="9">
        <v>441</v>
      </c>
      <c r="CB94" s="9">
        <v>481</v>
      </c>
      <c r="CC94" s="9">
        <v>520</v>
      </c>
      <c r="CD94" s="9">
        <v>564</v>
      </c>
      <c r="CE94" s="9">
        <v>594</v>
      </c>
      <c r="CF94" s="9">
        <v>645</v>
      </c>
      <c r="CG94" s="9">
        <v>696</v>
      </c>
      <c r="CH94" s="9">
        <v>752</v>
      </c>
      <c r="CI94" s="9">
        <v>811</v>
      </c>
      <c r="CJ94" s="9">
        <v>887</v>
      </c>
      <c r="CK94" s="9">
        <v>940</v>
      </c>
      <c r="CL94" s="9">
        <v>996</v>
      </c>
      <c r="CM94" s="9">
        <v>1061</v>
      </c>
      <c r="CN94" s="9">
        <v>1101</v>
      </c>
      <c r="CO94" s="9">
        <v>1148</v>
      </c>
      <c r="CP94" s="9">
        <v>1196</v>
      </c>
      <c r="CQ94" s="9">
        <v>1262</v>
      </c>
      <c r="CR94" s="9">
        <v>1312</v>
      </c>
      <c r="CS94" s="9">
        <v>1366</v>
      </c>
      <c r="CT94" s="9">
        <v>1434</v>
      </c>
      <c r="CU94" s="9">
        <v>1494</v>
      </c>
      <c r="CV94" s="9">
        <v>1548</v>
      </c>
      <c r="CW94" s="9">
        <v>1598</v>
      </c>
      <c r="CX94" s="9">
        <v>1654</v>
      </c>
      <c r="CY94" s="9">
        <v>1722</v>
      </c>
      <c r="CZ94" s="9">
        <v>1786</v>
      </c>
      <c r="DA94" s="9">
        <v>1847</v>
      </c>
      <c r="DB94" s="9">
        <v>1890</v>
      </c>
      <c r="DC94" s="9">
        <v>1941</v>
      </c>
      <c r="DD94" s="9">
        <v>2001</v>
      </c>
      <c r="DE94" s="9">
        <v>2057</v>
      </c>
      <c r="DF94" s="9">
        <v>2105</v>
      </c>
      <c r="DG94" s="9">
        <v>2155</v>
      </c>
      <c r="DH94" s="9">
        <v>2207</v>
      </c>
      <c r="DI94" s="9">
        <v>2279</v>
      </c>
      <c r="DJ94" s="9">
        <v>2319</v>
      </c>
      <c r="DK94" s="9">
        <v>2385</v>
      </c>
      <c r="DL94" s="9">
        <v>2436</v>
      </c>
      <c r="DM94" s="9">
        <v>2517</v>
      </c>
      <c r="DN94" s="9">
        <v>2596</v>
      </c>
      <c r="DO94" s="9">
        <v>2672</v>
      </c>
      <c r="DP94" s="9">
        <v>2736</v>
      </c>
      <c r="DQ94" s="9">
        <v>2795</v>
      </c>
      <c r="DR94" s="9">
        <v>2849</v>
      </c>
      <c r="DS94" s="9">
        <v>2896</v>
      </c>
      <c r="DT94" s="3">
        <v>2942</v>
      </c>
      <c r="DU94" s="3">
        <v>3004</v>
      </c>
      <c r="DV94" s="3">
        <v>3058</v>
      </c>
      <c r="DW94" s="3">
        <v>3114</v>
      </c>
      <c r="DX94" s="5">
        <v>3168</v>
      </c>
      <c r="DY94" s="5">
        <v>3211</v>
      </c>
      <c r="DZ94" s="5">
        <v>3283</v>
      </c>
      <c r="EA94" s="5">
        <v>3359</v>
      </c>
      <c r="EB94" s="5">
        <v>3411</v>
      </c>
      <c r="EC94" s="5">
        <v>3469</v>
      </c>
      <c r="ED94" s="5">
        <v>3544</v>
      </c>
      <c r="EE94" s="5">
        <v>3615</v>
      </c>
      <c r="EF94" s="5">
        <v>3664</v>
      </c>
    </row>
    <row r="95" spans="1:171" x14ac:dyDescent="0.25">
      <c r="A95" s="217" t="str">
        <f t="shared" si="11"/>
        <v>hyp_cumuni_glob</v>
      </c>
      <c r="B95" s="41" t="s">
        <v>80</v>
      </c>
      <c r="C95" s="42" t="s">
        <v>81</v>
      </c>
      <c r="D95" s="41" t="s">
        <v>15</v>
      </c>
      <c r="E95" s="6" t="s">
        <v>46</v>
      </c>
      <c r="F95" s="88" t="s">
        <v>74</v>
      </c>
      <c r="G95" s="88" t="s">
        <v>59</v>
      </c>
      <c r="H95" s="88" t="s">
        <v>60</v>
      </c>
      <c r="I95" s="88">
        <v>1882</v>
      </c>
      <c r="J95" s="88">
        <v>2005</v>
      </c>
      <c r="K95" s="168" t="s">
        <v>75</v>
      </c>
      <c r="L95" s="8" t="str">
        <f>C95&amp;"_"&amp;H95&amp;"_"&amp;E95</f>
        <v>hyp_cumuni_glob</v>
      </c>
      <c r="M95" s="9">
        <v>2</v>
      </c>
      <c r="N95" s="9">
        <v>2</v>
      </c>
      <c r="O95" s="9">
        <v>2</v>
      </c>
      <c r="P95" s="9">
        <v>2</v>
      </c>
      <c r="Q95" s="9">
        <v>4</v>
      </c>
      <c r="R95" s="9">
        <v>4</v>
      </c>
      <c r="S95" s="9">
        <v>4</v>
      </c>
      <c r="T95" s="9">
        <v>6</v>
      </c>
      <c r="U95" s="9">
        <v>6</v>
      </c>
      <c r="V95" s="9">
        <v>15</v>
      </c>
      <c r="W95" s="9">
        <v>17</v>
      </c>
      <c r="X95" s="9">
        <v>18</v>
      </c>
      <c r="Y95" s="9">
        <v>18</v>
      </c>
      <c r="Z95" s="9">
        <v>21</v>
      </c>
      <c r="AA95" s="9">
        <v>35</v>
      </c>
      <c r="AB95" s="9">
        <v>45</v>
      </c>
      <c r="AC95" s="9">
        <v>80</v>
      </c>
      <c r="AD95" s="9">
        <v>81</v>
      </c>
      <c r="AE95" s="9">
        <v>110</v>
      </c>
      <c r="AF95" s="9">
        <v>124</v>
      </c>
      <c r="AG95" s="9">
        <v>152</v>
      </c>
      <c r="AH95" s="9">
        <v>198</v>
      </c>
      <c r="AI95" s="9">
        <v>242</v>
      </c>
      <c r="AJ95" s="9">
        <v>302</v>
      </c>
      <c r="AK95" s="9">
        <v>367</v>
      </c>
      <c r="AL95" s="9">
        <v>422</v>
      </c>
      <c r="AM95" s="9">
        <v>506</v>
      </c>
      <c r="AN95" s="9">
        <v>578</v>
      </c>
      <c r="AO95" s="9">
        <v>693</v>
      </c>
      <c r="AP95" s="9">
        <v>806</v>
      </c>
      <c r="AQ95" s="9">
        <v>902</v>
      </c>
      <c r="AR95" s="9">
        <v>1039</v>
      </c>
      <c r="AS95" s="9">
        <v>1131</v>
      </c>
      <c r="AT95" s="9">
        <v>1220</v>
      </c>
      <c r="AU95" s="9">
        <v>1319</v>
      </c>
      <c r="AV95" s="9">
        <v>1408</v>
      </c>
      <c r="AW95" s="9">
        <v>1492</v>
      </c>
      <c r="AX95" s="9">
        <v>1568</v>
      </c>
      <c r="AY95" s="9">
        <v>1725</v>
      </c>
      <c r="AZ95" s="9">
        <v>1862</v>
      </c>
      <c r="BA95" s="9">
        <v>2006</v>
      </c>
      <c r="BB95" s="9">
        <v>2171</v>
      </c>
      <c r="BC95" s="9">
        <v>2353</v>
      </c>
      <c r="BD95" s="9">
        <v>2628</v>
      </c>
      <c r="BE95" s="9">
        <v>2766</v>
      </c>
      <c r="BF95" s="9">
        <v>2963</v>
      </c>
      <c r="BG95" s="9">
        <v>3164</v>
      </c>
      <c r="BH95" s="9">
        <v>3345</v>
      </c>
      <c r="BI95" s="9">
        <v>3533</v>
      </c>
      <c r="BJ95" s="9">
        <v>3690</v>
      </c>
      <c r="BK95" s="9">
        <v>3790</v>
      </c>
      <c r="BL95" s="9">
        <v>3845</v>
      </c>
      <c r="BM95" s="9">
        <v>3921</v>
      </c>
      <c r="BN95" s="9">
        <v>4008</v>
      </c>
      <c r="BO95" s="9">
        <v>4149</v>
      </c>
      <c r="BP95" s="9">
        <v>4261</v>
      </c>
      <c r="BQ95" s="9">
        <v>4388</v>
      </c>
      <c r="BR95" s="9">
        <v>4537</v>
      </c>
      <c r="BS95" s="9">
        <v>4700</v>
      </c>
      <c r="BT95" s="9">
        <v>4869</v>
      </c>
      <c r="BU95" s="9">
        <v>5007</v>
      </c>
      <c r="BV95" s="9">
        <v>5224</v>
      </c>
      <c r="BW95" s="9">
        <v>5370</v>
      </c>
      <c r="BX95" s="9">
        <v>5449</v>
      </c>
      <c r="BY95" s="9">
        <v>5513</v>
      </c>
      <c r="BZ95" s="9">
        <v>5641</v>
      </c>
      <c r="CA95" s="9">
        <v>5805</v>
      </c>
      <c r="CB95" s="9">
        <v>6070</v>
      </c>
      <c r="CC95" s="9">
        <v>6362</v>
      </c>
      <c r="CD95" s="9">
        <v>6642</v>
      </c>
      <c r="CE95" s="9">
        <v>6980</v>
      </c>
      <c r="CF95" s="9">
        <v>7343</v>
      </c>
      <c r="CG95" s="9">
        <v>7710</v>
      </c>
      <c r="CH95" s="9">
        <v>8172</v>
      </c>
      <c r="CI95" s="9">
        <v>8579</v>
      </c>
      <c r="CJ95" s="9">
        <v>9031</v>
      </c>
      <c r="CK95" s="9">
        <v>9524</v>
      </c>
      <c r="CL95" s="9">
        <v>9937</v>
      </c>
      <c r="CM95" s="9">
        <v>10311</v>
      </c>
      <c r="CN95" s="9">
        <v>10665</v>
      </c>
      <c r="CO95" s="9">
        <v>11061</v>
      </c>
      <c r="CP95" s="9">
        <v>11520</v>
      </c>
      <c r="CQ95" s="9">
        <v>11885</v>
      </c>
      <c r="CR95" s="9">
        <v>12240</v>
      </c>
      <c r="CS95" s="9">
        <v>12607</v>
      </c>
      <c r="CT95" s="9">
        <v>12984</v>
      </c>
      <c r="CU95" s="9">
        <v>13313</v>
      </c>
      <c r="CV95" s="9">
        <v>13605</v>
      </c>
      <c r="CW95" s="9">
        <v>13881</v>
      </c>
      <c r="CX95" s="9">
        <v>14183</v>
      </c>
      <c r="CY95" s="9">
        <v>14421</v>
      </c>
      <c r="CZ95" s="9">
        <v>14738</v>
      </c>
      <c r="DA95" s="9">
        <v>14987</v>
      </c>
      <c r="DB95" s="9">
        <v>15244</v>
      </c>
      <c r="DC95" s="9">
        <v>15509</v>
      </c>
      <c r="DD95" s="9">
        <v>15743</v>
      </c>
      <c r="DE95" s="9">
        <v>16036</v>
      </c>
      <c r="DF95" s="9">
        <v>16308</v>
      </c>
      <c r="DG95" s="9">
        <v>16615</v>
      </c>
      <c r="DH95" s="9">
        <v>16938</v>
      </c>
      <c r="DI95" s="9">
        <v>17407</v>
      </c>
      <c r="DJ95" s="9">
        <v>17915</v>
      </c>
      <c r="DK95" s="9">
        <v>18544</v>
      </c>
      <c r="DL95" s="9">
        <v>19092</v>
      </c>
      <c r="DM95" s="9">
        <v>19772</v>
      </c>
      <c r="DN95" s="9">
        <v>20324</v>
      </c>
      <c r="DO95" s="9">
        <v>20878</v>
      </c>
      <c r="DP95" s="9">
        <v>21375</v>
      </c>
      <c r="DQ95" s="9">
        <v>21849</v>
      </c>
      <c r="DR95" s="9">
        <v>22183</v>
      </c>
      <c r="DS95" s="9">
        <v>22564</v>
      </c>
      <c r="DT95" s="3">
        <v>22890</v>
      </c>
      <c r="DU95" s="3">
        <v>23253</v>
      </c>
      <c r="DV95" s="3">
        <v>23584</v>
      </c>
      <c r="DW95" s="3">
        <v>23815</v>
      </c>
      <c r="DX95" s="5">
        <v>24053</v>
      </c>
      <c r="DY95" s="5">
        <v>24266</v>
      </c>
      <c r="DZ95" s="5">
        <v>24554</v>
      </c>
      <c r="EA95" s="5">
        <v>24796</v>
      </c>
      <c r="EB95" s="5">
        <v>24966</v>
      </c>
      <c r="EC95" s="5">
        <v>25107</v>
      </c>
      <c r="ED95" s="5">
        <v>25260</v>
      </c>
      <c r="EE95" s="5">
        <v>25396</v>
      </c>
      <c r="EF95" s="5">
        <v>25510</v>
      </c>
    </row>
    <row r="96" spans="1:171" x14ac:dyDescent="0.25">
      <c r="F96" s="91"/>
      <c r="G96" s="91"/>
      <c r="H96" s="91"/>
      <c r="I96" s="91"/>
      <c r="J96" s="91"/>
      <c r="K96" s="172"/>
      <c r="L96" s="7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</row>
    <row r="97" spans="1:171" x14ac:dyDescent="0.25">
      <c r="A97" s="217" t="str">
        <f t="shared" si="11"/>
        <v>hyp_avgcap_core</v>
      </c>
      <c r="B97" s="41" t="s">
        <v>80</v>
      </c>
      <c r="C97" s="42" t="s">
        <v>81</v>
      </c>
      <c r="D97" s="41" t="s">
        <v>70</v>
      </c>
      <c r="E97" s="6" t="s">
        <v>44</v>
      </c>
      <c r="F97" s="88" t="s">
        <v>62</v>
      </c>
      <c r="G97" s="88" t="s">
        <v>53</v>
      </c>
      <c r="H97" s="88" t="s">
        <v>61</v>
      </c>
      <c r="I97" s="88">
        <v>1882</v>
      </c>
      <c r="J97" s="88">
        <v>2005</v>
      </c>
      <c r="K97" s="168" t="s">
        <v>75</v>
      </c>
      <c r="L97" s="8" t="str">
        <f>C97&amp;"_"&amp;H97&amp;"_"&amp;E97</f>
        <v>hyp_avgcap_core</v>
      </c>
      <c r="M97" s="9">
        <v>0.16</v>
      </c>
      <c r="N97" s="9">
        <v>0</v>
      </c>
      <c r="O97" s="9">
        <v>0</v>
      </c>
      <c r="P97" s="9">
        <v>0</v>
      </c>
      <c r="Q97" s="9">
        <v>0.185</v>
      </c>
      <c r="R97" s="9">
        <v>0</v>
      </c>
      <c r="S97" s="9">
        <v>0</v>
      </c>
      <c r="T97" s="9">
        <v>5.5E-2</v>
      </c>
      <c r="U97" s="9">
        <v>0</v>
      </c>
      <c r="V97" s="9">
        <v>0.5</v>
      </c>
      <c r="W97" s="9">
        <v>0.13</v>
      </c>
      <c r="X97" s="9">
        <v>0.8</v>
      </c>
      <c r="Y97" s="9">
        <v>0</v>
      </c>
      <c r="Z97" s="9">
        <v>1.4266666666666667</v>
      </c>
      <c r="AA97" s="9">
        <v>1.1372727272727272</v>
      </c>
      <c r="AB97" s="9">
        <v>0.64142857142857146</v>
      </c>
      <c r="AC97" s="9">
        <v>1.0355172413793106</v>
      </c>
      <c r="AD97" s="9">
        <v>0.8</v>
      </c>
      <c r="AE97" s="9">
        <v>0.30931034482758618</v>
      </c>
      <c r="AF97" s="9">
        <v>0.52714285714285714</v>
      </c>
      <c r="AG97" s="9">
        <v>0.48574074074074081</v>
      </c>
      <c r="AH97" s="9">
        <v>1.23390243902439</v>
      </c>
      <c r="AI97" s="9">
        <v>1.746279069767442</v>
      </c>
      <c r="AJ97" s="9">
        <v>1.8898113207547169</v>
      </c>
      <c r="AK97" s="9">
        <v>1.8747169811320752</v>
      </c>
      <c r="AL97" s="9">
        <v>2.6611818181818183</v>
      </c>
      <c r="AM97" s="9">
        <v>1.9912800000000008</v>
      </c>
      <c r="AN97" s="9">
        <v>1.8201470588235293</v>
      </c>
      <c r="AO97" s="9">
        <v>2.0818846153846158</v>
      </c>
      <c r="AP97" s="9">
        <v>3.4855281132075477</v>
      </c>
      <c r="AQ97" s="9">
        <v>3.1159883720930237</v>
      </c>
      <c r="AR97" s="9">
        <v>4.0547049180327868</v>
      </c>
      <c r="AS97" s="9">
        <v>3.7264146341463413</v>
      </c>
      <c r="AT97" s="9">
        <v>5.1242957746478872</v>
      </c>
      <c r="AU97" s="9">
        <v>3.7856250000000027</v>
      </c>
      <c r="AV97" s="9">
        <v>4.1031875000000007</v>
      </c>
      <c r="AW97" s="9">
        <v>3.1440416666666664</v>
      </c>
      <c r="AX97" s="9">
        <v>4.374185714285713</v>
      </c>
      <c r="AY97" s="9">
        <v>3.7522945205479439</v>
      </c>
      <c r="AZ97" s="9">
        <v>6.0399312977099244</v>
      </c>
      <c r="BA97" s="9">
        <v>4.4151760000000007</v>
      </c>
      <c r="BB97" s="9">
        <v>5.2007042253521139</v>
      </c>
      <c r="BC97" s="9">
        <v>5.8670402298850579</v>
      </c>
      <c r="BD97" s="9">
        <v>6.1629283018867929</v>
      </c>
      <c r="BE97" s="9">
        <v>6.564966101694913</v>
      </c>
      <c r="BF97" s="9">
        <v>6.5380701754385964</v>
      </c>
      <c r="BG97" s="9">
        <v>9.5629069767441894</v>
      </c>
      <c r="BH97" s="9">
        <v>7.4126334161490695</v>
      </c>
      <c r="BI97" s="9">
        <v>11.315939597315433</v>
      </c>
      <c r="BJ97" s="9">
        <v>13.121021357142858</v>
      </c>
      <c r="BK97" s="9">
        <v>13.062529411764704</v>
      </c>
      <c r="BL97" s="9">
        <v>12.862023809523809</v>
      </c>
      <c r="BM97" s="9">
        <v>11.177708333333335</v>
      </c>
      <c r="BN97" s="9">
        <v>10.303136986301373</v>
      </c>
      <c r="BO97" s="9">
        <v>14.493086956521742</v>
      </c>
      <c r="BP97" s="9">
        <v>11.482025316455697</v>
      </c>
      <c r="BQ97" s="9">
        <v>14.055865979381446</v>
      </c>
      <c r="BR97" s="9">
        <v>15.351027272727279</v>
      </c>
      <c r="BS97" s="9">
        <v>8.9685169491525407</v>
      </c>
      <c r="BT97" s="9">
        <v>12.418611111111112</v>
      </c>
      <c r="BU97" s="9">
        <v>17.837162790697668</v>
      </c>
      <c r="BV97" s="9">
        <v>15.526329113924058</v>
      </c>
      <c r="BW97" s="9">
        <v>15.147547169811324</v>
      </c>
      <c r="BX97" s="9">
        <v>12.903200000000002</v>
      </c>
      <c r="BY97" s="9">
        <v>11.870000000000001</v>
      </c>
      <c r="BZ97" s="9">
        <v>12.21118987341772</v>
      </c>
      <c r="CA97" s="9">
        <v>11.54274074074074</v>
      </c>
      <c r="CB97" s="9">
        <v>15.183373684210528</v>
      </c>
      <c r="CC97" s="9">
        <v>17.747170854271353</v>
      </c>
      <c r="CD97" s="9">
        <v>20.144862068965519</v>
      </c>
      <c r="CE97" s="9">
        <v>16.965280292887027</v>
      </c>
      <c r="CF97" s="9">
        <v>18.7500358565737</v>
      </c>
      <c r="CG97" s="9">
        <v>21.237436440677975</v>
      </c>
      <c r="CH97" s="9">
        <v>19.499972939189195</v>
      </c>
      <c r="CI97" s="9">
        <v>24.809761904761896</v>
      </c>
      <c r="CJ97" s="9">
        <v>18.957446735395191</v>
      </c>
      <c r="CK97" s="9">
        <v>25.603587078651696</v>
      </c>
      <c r="CL97" s="9">
        <v>34.552572882562259</v>
      </c>
      <c r="CM97" s="9">
        <v>28.384486272727273</v>
      </c>
      <c r="CN97" s="9">
        <v>31.353165870445348</v>
      </c>
      <c r="CO97" s="9">
        <v>29.00112635379061</v>
      </c>
      <c r="CP97" s="9">
        <v>28.220169184290079</v>
      </c>
      <c r="CQ97" s="9">
        <v>33.559799180327865</v>
      </c>
      <c r="CR97" s="9">
        <v>36.35939502057613</v>
      </c>
      <c r="CS97" s="9">
        <v>31.917364406779669</v>
      </c>
      <c r="CT97" s="9">
        <v>41.314874439461896</v>
      </c>
      <c r="CU97" s="9">
        <v>43.894249999999992</v>
      </c>
      <c r="CV97" s="9">
        <v>49.556157894736835</v>
      </c>
      <c r="CW97" s="9">
        <v>53.730194805194813</v>
      </c>
      <c r="CX97" s="9">
        <v>50.766943396226431</v>
      </c>
      <c r="CY97" s="9">
        <v>67.542351851851862</v>
      </c>
      <c r="CZ97" s="9">
        <v>85.393933701657446</v>
      </c>
      <c r="DA97" s="9">
        <v>81.737786324786327</v>
      </c>
      <c r="DB97" s="9">
        <v>57.860958041958042</v>
      </c>
      <c r="DC97" s="9">
        <v>77.530187050359743</v>
      </c>
      <c r="DD97" s="9">
        <v>55.780854454545477</v>
      </c>
      <c r="DE97" s="9">
        <v>62.16630519480519</v>
      </c>
      <c r="DF97" s="9">
        <v>54.643602836879431</v>
      </c>
      <c r="DG97" s="9">
        <v>57.691860999999989</v>
      </c>
      <c r="DH97" s="9">
        <v>40.455951923076924</v>
      </c>
      <c r="DI97" s="9">
        <v>30.292055672131131</v>
      </c>
      <c r="DJ97" s="9">
        <v>23.324446022727276</v>
      </c>
      <c r="DK97" s="9">
        <v>29.026820920716123</v>
      </c>
      <c r="DL97" s="9">
        <v>16.128627118644069</v>
      </c>
      <c r="DM97" s="9">
        <v>12.919366945812818</v>
      </c>
      <c r="DN97" s="9">
        <v>17.941204048442902</v>
      </c>
      <c r="DO97" s="9">
        <v>13.19125178832117</v>
      </c>
      <c r="DP97" s="9">
        <v>14.384578046875006</v>
      </c>
      <c r="DQ97" s="9">
        <v>11.124117382550336</v>
      </c>
      <c r="DR97" s="9">
        <v>27.021352072538857</v>
      </c>
      <c r="DS97" s="9">
        <v>23.02571356783918</v>
      </c>
      <c r="DT97" s="9">
        <v>12.957845193370169</v>
      </c>
      <c r="DU97" s="9">
        <v>21.134467242990656</v>
      </c>
      <c r="DV97" s="9">
        <v>25.271257309941529</v>
      </c>
      <c r="DW97" s="9">
        <v>13.707574833333332</v>
      </c>
      <c r="DX97" s="17">
        <v>10.702783783783783</v>
      </c>
      <c r="DY97" s="17">
        <v>32.730290759493663</v>
      </c>
      <c r="DZ97" s="17">
        <v>26.02543023255814</v>
      </c>
      <c r="EA97" s="17">
        <v>21.932777777777776</v>
      </c>
      <c r="EB97" s="17">
        <v>54.151551724137931</v>
      </c>
      <c r="EC97" s="17">
        <v>59.555217391304346</v>
      </c>
      <c r="ED97" s="17">
        <v>88.127272727272739</v>
      </c>
      <c r="EE97" s="17">
        <v>202.7076923076923</v>
      </c>
      <c r="EF97" s="17">
        <v>121.333</v>
      </c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</row>
    <row r="98" spans="1:171" x14ac:dyDescent="0.25">
      <c r="A98" s="217" t="str">
        <f t="shared" si="11"/>
        <v>hyp_avgcap_rimFSU</v>
      </c>
      <c r="B98" s="41" t="s">
        <v>80</v>
      </c>
      <c r="C98" s="42" t="s">
        <v>81</v>
      </c>
      <c r="D98" s="41" t="s">
        <v>71</v>
      </c>
      <c r="E98" s="6" t="s">
        <v>205</v>
      </c>
      <c r="F98" s="88" t="s">
        <v>62</v>
      </c>
      <c r="G98" s="88" t="s">
        <v>53</v>
      </c>
      <c r="H98" s="88" t="s">
        <v>61</v>
      </c>
      <c r="I98" s="88">
        <v>1882</v>
      </c>
      <c r="J98" s="88">
        <v>2005</v>
      </c>
      <c r="K98" s="168" t="s">
        <v>75</v>
      </c>
      <c r="L98" s="8" t="str">
        <f t="shared" ref="L98:L101" si="12">C98&amp;"_"&amp;H98&amp;"_"&amp;E98</f>
        <v>hyp_avgcap_rimFSU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0.63</v>
      </c>
      <c r="AB98" s="9">
        <v>0</v>
      </c>
      <c r="AC98" s="9">
        <v>0.25</v>
      </c>
      <c r="AD98" s="9">
        <v>0</v>
      </c>
      <c r="AE98" s="9">
        <v>0</v>
      </c>
      <c r="AF98" s="9">
        <v>0</v>
      </c>
      <c r="AG98" s="9">
        <v>0</v>
      </c>
      <c r="AH98" s="9">
        <v>2.9</v>
      </c>
      <c r="AI98" s="9">
        <v>0</v>
      </c>
      <c r="AJ98" s="9">
        <v>0.38524999999999998</v>
      </c>
      <c r="AK98" s="9">
        <v>2.2200000000000002</v>
      </c>
      <c r="AL98" s="9">
        <v>0</v>
      </c>
      <c r="AM98" s="9">
        <v>1.3999999999999997</v>
      </c>
      <c r="AN98" s="9">
        <v>0</v>
      </c>
      <c r="AO98" s="9">
        <v>0.42</v>
      </c>
      <c r="AP98" s="9">
        <v>0</v>
      </c>
      <c r="AQ98" s="9">
        <v>3.5465</v>
      </c>
      <c r="AR98" s="9">
        <v>0</v>
      </c>
      <c r="AS98" s="9">
        <v>0.57874999999999999</v>
      </c>
      <c r="AT98" s="9">
        <v>0.13200000000000001</v>
      </c>
      <c r="AU98" s="9">
        <v>0</v>
      </c>
      <c r="AV98" s="9">
        <v>0.68</v>
      </c>
      <c r="AW98" s="9">
        <v>4.16</v>
      </c>
      <c r="AX98" s="9">
        <v>0</v>
      </c>
      <c r="AY98" s="9">
        <v>0.15749999999999997</v>
      </c>
      <c r="AZ98" s="9">
        <v>0.42399999999999993</v>
      </c>
      <c r="BA98" s="9">
        <v>0.95000000000000007</v>
      </c>
      <c r="BB98" s="9">
        <v>0.47371428571428575</v>
      </c>
      <c r="BC98" s="9">
        <v>0.71</v>
      </c>
      <c r="BD98" s="9">
        <v>1.4300000000000002</v>
      </c>
      <c r="BE98" s="9">
        <v>4.4773333333333332</v>
      </c>
      <c r="BF98" s="9">
        <v>6.1379999999999999</v>
      </c>
      <c r="BG98" s="9">
        <v>1.2733749999999997</v>
      </c>
      <c r="BH98" s="9">
        <v>3.65</v>
      </c>
      <c r="BI98" s="9">
        <v>3.3200000000000003</v>
      </c>
      <c r="BJ98" s="9">
        <v>7.411142857142857</v>
      </c>
      <c r="BK98" s="9">
        <v>19.664181818181817</v>
      </c>
      <c r="BL98" s="9">
        <v>22.177500000000002</v>
      </c>
      <c r="BM98" s="9">
        <v>22.007500000000004</v>
      </c>
      <c r="BN98" s="9">
        <v>13.422222222222222</v>
      </c>
      <c r="BO98" s="9">
        <v>11.206206896551725</v>
      </c>
      <c r="BP98" s="9">
        <v>12.877222222222223</v>
      </c>
      <c r="BQ98" s="9">
        <v>10.737142857142857</v>
      </c>
      <c r="BR98" s="9">
        <v>12.249142857142855</v>
      </c>
      <c r="BS98" s="9">
        <v>12.548090909090909</v>
      </c>
      <c r="BT98" s="9">
        <v>16.955714285714286</v>
      </c>
      <c r="BU98" s="9">
        <v>0</v>
      </c>
      <c r="BV98" s="9">
        <v>6.4451111111111112</v>
      </c>
      <c r="BW98" s="9">
        <v>43.666666666666664</v>
      </c>
      <c r="BX98" s="9">
        <v>37.466666666666669</v>
      </c>
      <c r="BY98" s="9">
        <v>1.053749375</v>
      </c>
      <c r="BZ98" s="9">
        <v>8.2099162499999991</v>
      </c>
      <c r="CA98" s="9">
        <v>1.8569444444444443</v>
      </c>
      <c r="CB98" s="9">
        <v>8.9460344827586216</v>
      </c>
      <c r="CC98" s="9">
        <v>9.8740749999999995</v>
      </c>
      <c r="CD98" s="9">
        <v>10.918142857142858</v>
      </c>
      <c r="CE98" s="9">
        <v>16.803304347826089</v>
      </c>
      <c r="CF98" s="9">
        <v>10.746157894736839</v>
      </c>
      <c r="CG98" s="9">
        <v>11.688824561403511</v>
      </c>
      <c r="CH98" s="9">
        <v>48.218759036144583</v>
      </c>
      <c r="CI98" s="9">
        <v>22.046656250000002</v>
      </c>
      <c r="CJ98" s="9">
        <v>19.122636363636364</v>
      </c>
      <c r="CK98" s="9">
        <v>56.987620689655174</v>
      </c>
      <c r="CL98" s="9">
        <v>23.944536585365856</v>
      </c>
      <c r="CM98" s="9">
        <v>30.307162162162168</v>
      </c>
      <c r="CN98" s="9">
        <v>41.14973333333333</v>
      </c>
      <c r="CO98" s="9">
        <v>30.278767441860467</v>
      </c>
      <c r="CP98" s="9">
        <v>22.961863636363638</v>
      </c>
      <c r="CQ98" s="9">
        <v>33.83448275862068</v>
      </c>
      <c r="CR98" s="9">
        <v>22.751586206896558</v>
      </c>
      <c r="CS98" s="9">
        <v>112.63739130434784</v>
      </c>
      <c r="CT98" s="9">
        <v>48.417152173913038</v>
      </c>
      <c r="CU98" s="9">
        <v>102.80930555555557</v>
      </c>
      <c r="CV98" s="9">
        <v>129.22405263157899</v>
      </c>
      <c r="CW98" s="9">
        <v>76.801111111111112</v>
      </c>
      <c r="CX98" s="9">
        <v>79.010526315789491</v>
      </c>
      <c r="CY98" s="9">
        <v>72.219545454545468</v>
      </c>
      <c r="CZ98" s="9">
        <v>31.913411764705884</v>
      </c>
      <c r="DA98" s="9">
        <v>35.475555555555559</v>
      </c>
      <c r="DB98" s="9">
        <v>47.416818181818179</v>
      </c>
      <c r="DC98" s="9">
        <v>65.891428571428577</v>
      </c>
      <c r="DD98" s="9">
        <v>147.04521875</v>
      </c>
      <c r="DE98" s="9">
        <v>113.31784444444445</v>
      </c>
      <c r="DF98" s="9">
        <v>147.79640000000001</v>
      </c>
      <c r="DG98" s="9">
        <v>99.56</v>
      </c>
      <c r="DH98" s="9">
        <v>75.757066666666645</v>
      </c>
      <c r="DI98" s="9">
        <v>72.636449999999996</v>
      </c>
      <c r="DJ98" s="9">
        <v>34.255611111111108</v>
      </c>
      <c r="DK98" s="9">
        <v>47.847064516129038</v>
      </c>
      <c r="DL98" s="9">
        <v>37.490460000000006</v>
      </c>
      <c r="DM98" s="9">
        <v>10.319027943925235</v>
      </c>
      <c r="DN98" s="9">
        <v>13.521830178571429</v>
      </c>
      <c r="DO98" s="9">
        <v>5.8355050505050441</v>
      </c>
      <c r="DP98" s="9">
        <v>19.878287011494255</v>
      </c>
      <c r="DQ98" s="9">
        <v>27.424927272727274</v>
      </c>
      <c r="DR98" s="9">
        <v>5.1633333333333331</v>
      </c>
      <c r="DS98" s="9">
        <v>22.684341578947361</v>
      </c>
      <c r="DT98" s="9">
        <v>18.45560465116279</v>
      </c>
      <c r="DU98" s="9">
        <v>17.599649999999993</v>
      </c>
      <c r="DV98" s="9">
        <v>38.218787878787879</v>
      </c>
      <c r="DW98" s="9">
        <v>87.701777777777764</v>
      </c>
      <c r="DX98" s="17">
        <v>8.6285714285714281</v>
      </c>
      <c r="DY98" s="17">
        <v>22.673500000000001</v>
      </c>
      <c r="DZ98" s="17">
        <v>35.354761904761908</v>
      </c>
      <c r="EA98" s="17">
        <v>44.449999999999996</v>
      </c>
      <c r="EB98" s="17">
        <v>146.80000000000001</v>
      </c>
      <c r="EC98" s="17">
        <v>324</v>
      </c>
      <c r="ED98" s="17">
        <v>181.6</v>
      </c>
      <c r="EE98" s="17">
        <v>68.5</v>
      </c>
      <c r="EF98" s="17">
        <v>67.5</v>
      </c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</row>
    <row r="99" spans="1:171" x14ac:dyDescent="0.25">
      <c r="A99" s="217" t="str">
        <f t="shared" si="11"/>
        <v>hyp_avgcap_rim</v>
      </c>
      <c r="B99" s="41" t="s">
        <v>80</v>
      </c>
      <c r="C99" s="42" t="s">
        <v>81</v>
      </c>
      <c r="D99" s="41" t="s">
        <v>76</v>
      </c>
      <c r="E99" s="6" t="s">
        <v>152</v>
      </c>
      <c r="F99" s="88" t="s">
        <v>62</v>
      </c>
      <c r="G99" s="88" t="s">
        <v>53</v>
      </c>
      <c r="H99" s="88" t="s">
        <v>61</v>
      </c>
      <c r="I99" s="88">
        <v>1882</v>
      </c>
      <c r="J99" s="88">
        <v>2005</v>
      </c>
      <c r="K99" s="168" t="s">
        <v>75</v>
      </c>
      <c r="L99" s="8" t="str">
        <f t="shared" si="12"/>
        <v>hyp_avgcap_rim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0.20000000000000004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1.95</v>
      </c>
      <c r="AO99" s="9">
        <v>0.95</v>
      </c>
      <c r="AP99" s="9">
        <v>0.9</v>
      </c>
      <c r="AQ99" s="9">
        <v>0</v>
      </c>
      <c r="AR99" s="9">
        <v>0</v>
      </c>
      <c r="AS99" s="9">
        <v>0</v>
      </c>
      <c r="AT99" s="9">
        <v>9.6999999999999993</v>
      </c>
      <c r="AU99" s="9">
        <v>0</v>
      </c>
      <c r="AV99" s="9">
        <v>0</v>
      </c>
      <c r="AW99" s="9">
        <v>0.91999999999999993</v>
      </c>
      <c r="AX99" s="9">
        <v>3</v>
      </c>
      <c r="AY99" s="9">
        <v>0</v>
      </c>
      <c r="AZ99" s="9">
        <v>0</v>
      </c>
      <c r="BA99" s="9">
        <v>5.6225000000000005</v>
      </c>
      <c r="BB99" s="9">
        <v>1.3571428571428572</v>
      </c>
      <c r="BC99" s="9">
        <v>5.0400000000000009</v>
      </c>
      <c r="BD99" s="9">
        <v>2.0499999999999998</v>
      </c>
      <c r="BE99" s="9">
        <v>0</v>
      </c>
      <c r="BF99" s="9">
        <v>17.181818181818183</v>
      </c>
      <c r="BG99" s="9">
        <v>6</v>
      </c>
      <c r="BH99" s="9">
        <v>0.24375000000000002</v>
      </c>
      <c r="BI99" s="9">
        <v>20.061363636363637</v>
      </c>
      <c r="BJ99" s="9">
        <v>0</v>
      </c>
      <c r="BK99" s="9">
        <v>3.8050000000000002</v>
      </c>
      <c r="BL99" s="9">
        <v>15.74</v>
      </c>
      <c r="BM99" s="9">
        <v>15.02222222222222</v>
      </c>
      <c r="BN99" s="9">
        <v>6.61</v>
      </c>
      <c r="BO99" s="9">
        <v>19.647142857142853</v>
      </c>
      <c r="BP99" s="9">
        <v>11.671428571428573</v>
      </c>
      <c r="BQ99" s="9">
        <v>4.7075000000000005</v>
      </c>
      <c r="BR99" s="9">
        <v>28.958333333333332</v>
      </c>
      <c r="BS99" s="9">
        <v>13.009523809523811</v>
      </c>
      <c r="BT99" s="9">
        <v>115.5</v>
      </c>
      <c r="BU99" s="9">
        <v>11.052000000000001</v>
      </c>
      <c r="BV99" s="9">
        <v>62.843703703703703</v>
      </c>
      <c r="BW99" s="9">
        <v>9.663636363636364</v>
      </c>
      <c r="BX99" s="9">
        <v>14.319999999999999</v>
      </c>
      <c r="BY99" s="9">
        <v>10</v>
      </c>
      <c r="BZ99" s="9">
        <v>10</v>
      </c>
      <c r="CA99" s="9">
        <v>10.833333333333334</v>
      </c>
      <c r="CB99" s="9">
        <v>8.25</v>
      </c>
      <c r="CC99" s="9">
        <v>4.305071428571428</v>
      </c>
      <c r="CD99" s="9">
        <v>3.84</v>
      </c>
      <c r="CE99" s="9">
        <v>12.405217391304348</v>
      </c>
      <c r="CF99" s="9">
        <v>8.529565217391303</v>
      </c>
      <c r="CG99" s="9">
        <v>5.7620869565217401</v>
      </c>
      <c r="CH99" s="9">
        <v>11.839259259259256</v>
      </c>
      <c r="CI99" s="9">
        <v>9.3047187499999993</v>
      </c>
      <c r="CJ99" s="9">
        <v>8.4941463414634164</v>
      </c>
      <c r="CK99" s="9">
        <v>25.946923076923081</v>
      </c>
      <c r="CL99" s="9">
        <v>15.543999999999999</v>
      </c>
      <c r="CM99" s="9">
        <v>33.701153846153844</v>
      </c>
      <c r="CN99" s="9">
        <v>39.847727272727269</v>
      </c>
      <c r="CO99" s="9">
        <v>28.23586206896551</v>
      </c>
      <c r="CP99" s="9">
        <v>37.576111111111111</v>
      </c>
      <c r="CQ99" s="9">
        <v>26.40384615384615</v>
      </c>
      <c r="CR99" s="9">
        <v>26.86509090909091</v>
      </c>
      <c r="CS99" s="9">
        <v>48.549354838709675</v>
      </c>
      <c r="CT99" s="9">
        <v>41.976675000000007</v>
      </c>
      <c r="CU99" s="9">
        <v>31.070188679245291</v>
      </c>
      <c r="CV99" s="9">
        <v>33.359724137931032</v>
      </c>
      <c r="CW99" s="9">
        <v>39.764416666666655</v>
      </c>
      <c r="CX99" s="9">
        <v>38.448244693877548</v>
      </c>
      <c r="CY99" s="9">
        <v>37.955137931034486</v>
      </c>
      <c r="CZ99" s="9">
        <v>33.646272727272731</v>
      </c>
      <c r="DA99" s="9">
        <v>42.414181818181824</v>
      </c>
      <c r="DB99" s="9">
        <v>34.215815789473687</v>
      </c>
      <c r="DC99" s="9">
        <v>39.419549999999994</v>
      </c>
      <c r="DD99" s="9">
        <v>65.891562500000006</v>
      </c>
      <c r="DE99" s="9">
        <v>58.13660526315789</v>
      </c>
      <c r="DF99" s="9">
        <v>30.580758620689657</v>
      </c>
      <c r="DG99" s="9">
        <v>31.011523333333333</v>
      </c>
      <c r="DH99" s="9">
        <v>46.113757575757575</v>
      </c>
      <c r="DI99" s="9">
        <v>49.870384615384609</v>
      </c>
      <c r="DJ99" s="9">
        <v>32.52600000000001</v>
      </c>
      <c r="DK99" s="9">
        <v>27.785081818181844</v>
      </c>
      <c r="DL99" s="9">
        <v>49.844784946236572</v>
      </c>
      <c r="DM99" s="9">
        <v>39.001941860465116</v>
      </c>
      <c r="DN99" s="9">
        <v>50.164055555555557</v>
      </c>
      <c r="DO99" s="9">
        <v>38.05041904761903</v>
      </c>
      <c r="DP99" s="9">
        <v>25.955233333333329</v>
      </c>
      <c r="DQ99" s="9">
        <v>16.511112903225804</v>
      </c>
      <c r="DR99" s="9">
        <v>18.881861111111107</v>
      </c>
      <c r="DS99" s="9">
        <v>43.584268041237117</v>
      </c>
      <c r="DT99" s="9">
        <v>76.815624999999983</v>
      </c>
      <c r="DU99" s="9">
        <v>88.382671641791077</v>
      </c>
      <c r="DV99" s="9">
        <v>57.567369863013717</v>
      </c>
      <c r="DW99" s="9">
        <v>63.682173913043478</v>
      </c>
      <c r="DX99" s="17">
        <v>54.405393258426976</v>
      </c>
      <c r="DY99" s="17">
        <v>80.721044776119399</v>
      </c>
      <c r="DZ99" s="17">
        <v>75.185321100917406</v>
      </c>
      <c r="EA99" s="17">
        <v>77.436887755102035</v>
      </c>
      <c r="EB99" s="17">
        <v>91.304938271604925</v>
      </c>
      <c r="EC99" s="17">
        <v>117.06896551724138</v>
      </c>
      <c r="ED99" s="17">
        <v>169.72661290322577</v>
      </c>
      <c r="EE99" s="17">
        <v>199.09019607843135</v>
      </c>
      <c r="EF99" s="17">
        <v>266.06976744186045</v>
      </c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</row>
    <row r="100" spans="1:171" x14ac:dyDescent="0.25">
      <c r="A100" s="217" t="str">
        <f t="shared" si="11"/>
        <v>hyp_avgcap_peri</v>
      </c>
      <c r="B100" s="41" t="s">
        <v>80</v>
      </c>
      <c r="C100" s="42" t="s">
        <v>81</v>
      </c>
      <c r="D100" s="41" t="s">
        <v>77</v>
      </c>
      <c r="E100" s="6" t="s">
        <v>45</v>
      </c>
      <c r="F100" s="88" t="s">
        <v>62</v>
      </c>
      <c r="G100" s="88" t="s">
        <v>53</v>
      </c>
      <c r="H100" s="88" t="s">
        <v>61</v>
      </c>
      <c r="I100" s="88">
        <v>1882</v>
      </c>
      <c r="J100" s="88">
        <v>2005</v>
      </c>
      <c r="K100" s="168" t="s">
        <v>75</v>
      </c>
      <c r="L100" s="8" t="str">
        <f t="shared" si="12"/>
        <v>hyp_avgcap_peri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0.6</v>
      </c>
      <c r="AD100" s="9">
        <v>0</v>
      </c>
      <c r="AE100" s="9">
        <v>0</v>
      </c>
      <c r="AF100" s="9">
        <v>0</v>
      </c>
      <c r="AG100" s="9">
        <v>0.5</v>
      </c>
      <c r="AH100" s="9">
        <v>5.5533333333333337</v>
      </c>
      <c r="AI100" s="9">
        <v>0.8</v>
      </c>
      <c r="AJ100" s="9">
        <v>5.5733333333333333</v>
      </c>
      <c r="AK100" s="9">
        <v>7.2720000000000002</v>
      </c>
      <c r="AL100" s="9">
        <v>0</v>
      </c>
      <c r="AM100" s="9">
        <v>0.83333333333333337</v>
      </c>
      <c r="AN100" s="9">
        <v>0.69000000000000006</v>
      </c>
      <c r="AO100" s="9">
        <v>2.9249999999999998</v>
      </c>
      <c r="AP100" s="9">
        <v>7.8449999999999989</v>
      </c>
      <c r="AQ100" s="9">
        <v>1.6499999999999997</v>
      </c>
      <c r="AR100" s="9">
        <v>8.7751999999999999</v>
      </c>
      <c r="AS100" s="9">
        <v>6.166666666666667</v>
      </c>
      <c r="AT100" s="9">
        <v>2.1415384615384614</v>
      </c>
      <c r="AU100" s="9">
        <v>0.45999999999999996</v>
      </c>
      <c r="AV100" s="9">
        <v>3.0833333333333335</v>
      </c>
      <c r="AW100" s="9">
        <v>0.375</v>
      </c>
      <c r="AX100" s="9">
        <v>3.3240000000000003</v>
      </c>
      <c r="AY100" s="9">
        <v>1.7811428571428571</v>
      </c>
      <c r="AZ100" s="9">
        <v>0.5</v>
      </c>
      <c r="BA100" s="9">
        <v>6.1336363636363638</v>
      </c>
      <c r="BB100" s="9">
        <v>4.232222222222223</v>
      </c>
      <c r="BC100" s="9">
        <v>0.8</v>
      </c>
      <c r="BD100" s="9">
        <v>4.55</v>
      </c>
      <c r="BE100" s="9">
        <v>21.95</v>
      </c>
      <c r="BF100" s="9">
        <v>4.5529999999999999</v>
      </c>
      <c r="BG100" s="9">
        <v>3.1619473684210528</v>
      </c>
      <c r="BH100" s="9">
        <v>3.4722857142857149</v>
      </c>
      <c r="BI100" s="9">
        <v>3.415999999999999</v>
      </c>
      <c r="BJ100" s="9">
        <v>6.6509999999999989</v>
      </c>
      <c r="BK100" s="9">
        <v>2</v>
      </c>
      <c r="BL100" s="9">
        <v>0.3095</v>
      </c>
      <c r="BM100" s="9">
        <v>4.046153846153846</v>
      </c>
      <c r="BN100" s="9">
        <v>0.72000000000000008</v>
      </c>
      <c r="BO100" s="9">
        <v>16.732538461538461</v>
      </c>
      <c r="BP100" s="9">
        <v>18.164999999999999</v>
      </c>
      <c r="BQ100" s="9">
        <v>19.564615384615387</v>
      </c>
      <c r="BR100" s="9">
        <v>2.6950000000000003</v>
      </c>
      <c r="BS100" s="9">
        <v>2.1114615384615387</v>
      </c>
      <c r="BT100" s="9">
        <v>6.2325909090909084</v>
      </c>
      <c r="BU100" s="9">
        <v>2.048</v>
      </c>
      <c r="BV100" s="9">
        <v>4.517391304347826</v>
      </c>
      <c r="BW100" s="9">
        <v>6.3241153846153839</v>
      </c>
      <c r="BX100" s="9">
        <v>4.185812499999999</v>
      </c>
      <c r="BY100" s="9">
        <v>3.1566666666666663</v>
      </c>
      <c r="BZ100" s="9">
        <v>14.746956521739131</v>
      </c>
      <c r="CA100" s="9">
        <v>7.8745428571428562</v>
      </c>
      <c r="CB100" s="9">
        <v>7.7151999999999985</v>
      </c>
      <c r="CC100" s="9">
        <v>6.7464871794871808</v>
      </c>
      <c r="CD100" s="9">
        <v>6.9544090909090919</v>
      </c>
      <c r="CE100" s="9">
        <v>5.6136666666666661</v>
      </c>
      <c r="CF100" s="9">
        <v>12.522313725490193</v>
      </c>
      <c r="CG100" s="9">
        <v>6.3253333333333321</v>
      </c>
      <c r="CH100" s="9">
        <v>13.080053571428573</v>
      </c>
      <c r="CI100" s="9">
        <v>19.412830508474574</v>
      </c>
      <c r="CJ100" s="9">
        <v>11.011013157894737</v>
      </c>
      <c r="CK100" s="9">
        <v>8.0749811320754734</v>
      </c>
      <c r="CL100" s="9">
        <v>16.798982142857138</v>
      </c>
      <c r="CM100" s="9">
        <v>22.576138307692307</v>
      </c>
      <c r="CN100" s="9">
        <v>16.932074499999992</v>
      </c>
      <c r="CO100" s="9">
        <v>23.140659361702134</v>
      </c>
      <c r="CP100" s="9">
        <v>20.381416458333337</v>
      </c>
      <c r="CQ100" s="9">
        <v>16.082803030303033</v>
      </c>
      <c r="CR100" s="9">
        <v>32.588799800000004</v>
      </c>
      <c r="CS100" s="9">
        <v>26.867962962962974</v>
      </c>
      <c r="CT100" s="9">
        <v>21.065426176470591</v>
      </c>
      <c r="CU100" s="9">
        <v>27.349566666666671</v>
      </c>
      <c r="CV100" s="9">
        <v>64.065018518518514</v>
      </c>
      <c r="CW100" s="9">
        <v>52.811520000000002</v>
      </c>
      <c r="CX100" s="9">
        <v>52.642178571428573</v>
      </c>
      <c r="CY100" s="9">
        <v>56.04020588235295</v>
      </c>
      <c r="CZ100" s="9">
        <v>57.812796875000004</v>
      </c>
      <c r="DA100" s="9">
        <v>82.851918032786884</v>
      </c>
      <c r="DB100" s="9">
        <v>62.538418372093012</v>
      </c>
      <c r="DC100" s="9">
        <v>100.43927431372551</v>
      </c>
      <c r="DD100" s="9">
        <v>84.747183000000007</v>
      </c>
      <c r="DE100" s="9">
        <v>102.39157125</v>
      </c>
      <c r="DF100" s="9">
        <v>91.423958333333346</v>
      </c>
      <c r="DG100" s="9">
        <v>122.18322000000001</v>
      </c>
      <c r="DH100" s="9">
        <v>98.69374999999998</v>
      </c>
      <c r="DI100" s="9">
        <v>94.12802777777776</v>
      </c>
      <c r="DJ100" s="9">
        <v>85.596649999999997</v>
      </c>
      <c r="DK100" s="9">
        <v>102.11004545454544</v>
      </c>
      <c r="DL100" s="9">
        <v>107.29439176470588</v>
      </c>
      <c r="DM100" s="9">
        <v>100.85460493827161</v>
      </c>
      <c r="DN100" s="9">
        <v>111.18802518987341</v>
      </c>
      <c r="DO100" s="9">
        <v>81.154407894736849</v>
      </c>
      <c r="DP100" s="9">
        <v>65.971859374999994</v>
      </c>
      <c r="DQ100" s="9">
        <v>43.416881355932205</v>
      </c>
      <c r="DR100" s="9">
        <v>43.047037037037043</v>
      </c>
      <c r="DS100" s="9">
        <v>72.333234042553201</v>
      </c>
      <c r="DT100" s="9">
        <v>70.97508695652175</v>
      </c>
      <c r="DU100" s="9">
        <v>86.036419354838742</v>
      </c>
      <c r="DV100" s="9">
        <v>62.634777777777771</v>
      </c>
      <c r="DW100" s="9">
        <v>78.414410714285722</v>
      </c>
      <c r="DX100" s="17">
        <v>84.326111111111118</v>
      </c>
      <c r="DY100" s="17">
        <v>72.33453488372092</v>
      </c>
      <c r="DZ100" s="17">
        <v>44.19145833333333</v>
      </c>
      <c r="EA100" s="17">
        <v>58.973684210526329</v>
      </c>
      <c r="EB100" s="17">
        <v>71.757692307692309</v>
      </c>
      <c r="EC100" s="17">
        <v>80.081206896551706</v>
      </c>
      <c r="ED100" s="17">
        <v>102.79466666666667</v>
      </c>
      <c r="EE100" s="17">
        <v>167.81408450704225</v>
      </c>
      <c r="EF100" s="17">
        <v>206.26530612244898</v>
      </c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</row>
    <row r="101" spans="1:171" x14ac:dyDescent="0.25">
      <c r="A101" s="217" t="str">
        <f t="shared" si="11"/>
        <v>hyp_avgcap_glob</v>
      </c>
      <c r="B101" s="41" t="s">
        <v>80</v>
      </c>
      <c r="C101" s="42" t="s">
        <v>81</v>
      </c>
      <c r="D101" s="41" t="s">
        <v>15</v>
      </c>
      <c r="E101" s="6" t="s">
        <v>46</v>
      </c>
      <c r="F101" s="88" t="s">
        <v>62</v>
      </c>
      <c r="G101" s="88" t="s">
        <v>53</v>
      </c>
      <c r="H101" s="88" t="s">
        <v>61</v>
      </c>
      <c r="I101" s="88">
        <v>1882</v>
      </c>
      <c r="J101" s="88">
        <v>2005</v>
      </c>
      <c r="K101" s="168" t="s">
        <v>75</v>
      </c>
      <c r="L101" s="8" t="str">
        <f t="shared" si="12"/>
        <v>hyp_avgcap_glob</v>
      </c>
      <c r="M101" s="9">
        <v>0.16</v>
      </c>
      <c r="N101" s="9">
        <v>0</v>
      </c>
      <c r="O101" s="9">
        <v>0</v>
      </c>
      <c r="P101" s="9">
        <v>0</v>
      </c>
      <c r="Q101" s="9">
        <v>0.185</v>
      </c>
      <c r="R101" s="9">
        <v>0</v>
      </c>
      <c r="S101" s="9">
        <v>0</v>
      </c>
      <c r="T101" s="9">
        <v>5.5E-2</v>
      </c>
      <c r="U101" s="9">
        <v>0</v>
      </c>
      <c r="V101" s="9">
        <v>0.5</v>
      </c>
      <c r="W101" s="9">
        <v>0.13</v>
      </c>
      <c r="X101" s="9">
        <v>0.8</v>
      </c>
      <c r="Y101" s="9">
        <v>0</v>
      </c>
      <c r="Z101" s="9">
        <v>1.4266666666666667</v>
      </c>
      <c r="AA101" s="9">
        <v>1.0285714285714287</v>
      </c>
      <c r="AB101" s="9">
        <v>0.50900000000000001</v>
      </c>
      <c r="AC101" s="9">
        <v>0.92085714285714293</v>
      </c>
      <c r="AD101" s="9">
        <v>0.8</v>
      </c>
      <c r="AE101" s="9">
        <v>0.30931034482758618</v>
      </c>
      <c r="AF101" s="9">
        <v>0.52714285714285714</v>
      </c>
      <c r="AG101" s="9">
        <v>0.48625000000000007</v>
      </c>
      <c r="AH101" s="9">
        <v>1.5880434782608692</v>
      </c>
      <c r="AI101" s="9">
        <v>1.7247727272727273</v>
      </c>
      <c r="AJ101" s="9">
        <v>1.9736833333333332</v>
      </c>
      <c r="AK101" s="9">
        <v>2.7156923076923074</v>
      </c>
      <c r="AL101" s="9">
        <v>2.6611818181818183</v>
      </c>
      <c r="AM101" s="9">
        <v>1.8874523809523815</v>
      </c>
      <c r="AN101" s="9">
        <v>1.774861111111111</v>
      </c>
      <c r="AO101" s="9">
        <v>2.0146608695652173</v>
      </c>
      <c r="AP101" s="9">
        <v>3.6941237168141594</v>
      </c>
      <c r="AQ101" s="9">
        <v>3.042302083333333</v>
      </c>
      <c r="AR101" s="9">
        <v>4.571547445255475</v>
      </c>
      <c r="AS101" s="9">
        <v>3.74870652173913</v>
      </c>
      <c r="AT101" s="9">
        <v>4.8381685393258422</v>
      </c>
      <c r="AU101" s="9">
        <v>3.6848484848484873</v>
      </c>
      <c r="AV101" s="9">
        <v>3.838033707865169</v>
      </c>
      <c r="AW101" s="9">
        <v>3.0062023809523808</v>
      </c>
      <c r="AX101" s="9">
        <v>4.2870131578947364</v>
      </c>
      <c r="AY101" s="9">
        <v>3.5728216560509538</v>
      </c>
      <c r="AZ101" s="9">
        <v>5.7945328467153292</v>
      </c>
      <c r="BA101" s="9">
        <v>4.4837291666666665</v>
      </c>
      <c r="BB101" s="9">
        <v>4.7842787878787894</v>
      </c>
      <c r="BC101" s="9">
        <v>5.760302197802198</v>
      </c>
      <c r="BD101" s="9">
        <v>6.0407127272727275</v>
      </c>
      <c r="BE101" s="9">
        <v>6.8954782608695631</v>
      </c>
      <c r="BF101" s="9">
        <v>7.021472081218274</v>
      </c>
      <c r="BG101" s="9">
        <v>8.5924577114427887</v>
      </c>
      <c r="BH101" s="9">
        <v>6.9078507182320452</v>
      </c>
      <c r="BI101" s="9">
        <v>10.64441489361702</v>
      </c>
      <c r="BJ101" s="9">
        <v>12.454337515923568</v>
      </c>
      <c r="BK101" s="9">
        <v>13.382309999999997</v>
      </c>
      <c r="BL101" s="9">
        <v>12.888236363636365</v>
      </c>
      <c r="BM101" s="9">
        <v>11.268092105263159</v>
      </c>
      <c r="BN101" s="9">
        <v>10.21044827586207</v>
      </c>
      <c r="BO101" s="9">
        <v>14.279411347517732</v>
      </c>
      <c r="BP101" s="9">
        <v>12.195446428571429</v>
      </c>
      <c r="BQ101" s="9">
        <v>13.700740157480318</v>
      </c>
      <c r="BR101" s="9">
        <v>14.442516778523496</v>
      </c>
      <c r="BS101" s="9">
        <v>9.1838220858895703</v>
      </c>
      <c r="BT101" s="9">
        <v>20.34054437869823</v>
      </c>
      <c r="BU101" s="9">
        <v>17.133666666666663</v>
      </c>
      <c r="BV101" s="9">
        <v>19.870258064516133</v>
      </c>
      <c r="BW101" s="9">
        <v>13.749089041095893</v>
      </c>
      <c r="BX101" s="9">
        <v>12.249784810126581</v>
      </c>
      <c r="BY101" s="9">
        <v>7.5029685937500004</v>
      </c>
      <c r="BZ101" s="9">
        <v>11.882046796874999</v>
      </c>
      <c r="CA101" s="9">
        <v>9.6838414634146339</v>
      </c>
      <c r="CB101" s="9">
        <v>13.216543396226415</v>
      </c>
      <c r="CC101" s="9">
        <v>14.554910958904108</v>
      </c>
      <c r="CD101" s="9">
        <v>16.858246428571427</v>
      </c>
      <c r="CE101" s="9">
        <v>15.625396420118339</v>
      </c>
      <c r="CF101" s="9">
        <v>16.389617079889803</v>
      </c>
      <c r="CG101" s="9">
        <v>16.712310626703001</v>
      </c>
      <c r="CH101" s="9">
        <v>23.433532445887447</v>
      </c>
      <c r="CI101" s="9">
        <v>22.373842751842748</v>
      </c>
      <c r="CJ101" s="9">
        <v>16.688296460176993</v>
      </c>
      <c r="CK101" s="9">
        <v>27.429519269776886</v>
      </c>
      <c r="CL101" s="9">
        <v>29.481312300242116</v>
      </c>
      <c r="CM101" s="9">
        <v>28.304441096256689</v>
      </c>
      <c r="CN101" s="9">
        <v>31.496900988700563</v>
      </c>
      <c r="CO101" s="9">
        <v>28.388257550505053</v>
      </c>
      <c r="CP101" s="9">
        <v>27.630165555555589</v>
      </c>
      <c r="CQ101" s="9">
        <v>29.911660273972601</v>
      </c>
      <c r="CR101" s="9">
        <v>33.834132338028169</v>
      </c>
      <c r="CS101" s="9">
        <v>42.696779291553149</v>
      </c>
      <c r="CT101" s="9">
        <v>38.599262546419105</v>
      </c>
      <c r="CU101" s="9">
        <v>45.257732522796353</v>
      </c>
      <c r="CV101" s="9">
        <v>55.814623287671239</v>
      </c>
      <c r="CW101" s="9">
        <v>54.751394927536239</v>
      </c>
      <c r="CX101" s="9">
        <v>52.669768178807956</v>
      </c>
      <c r="CY101" s="9">
        <v>61.299378151260512</v>
      </c>
      <c r="CZ101" s="9">
        <v>67.979160883280755</v>
      </c>
      <c r="DA101" s="9">
        <v>70.045590361445775</v>
      </c>
      <c r="DB101" s="9">
        <v>53.806322918287933</v>
      </c>
      <c r="DC101" s="9">
        <v>74.649362226415107</v>
      </c>
      <c r="DD101" s="9">
        <v>77.071375940170952</v>
      </c>
      <c r="DE101" s="9">
        <v>77.187825904436863</v>
      </c>
      <c r="DF101" s="9">
        <v>64.565044117647062</v>
      </c>
      <c r="DG101" s="9">
        <v>69.318501498371333</v>
      </c>
      <c r="DH101" s="9">
        <v>53.68847987616099</v>
      </c>
      <c r="DI101" s="9">
        <v>45.874228102345398</v>
      </c>
      <c r="DJ101" s="9">
        <v>30.451482283464568</v>
      </c>
      <c r="DK101" s="9">
        <v>38.333270238473773</v>
      </c>
      <c r="DL101" s="9">
        <v>32.284007262773727</v>
      </c>
      <c r="DM101" s="9">
        <v>26.283513191176471</v>
      </c>
      <c r="DN101" s="9">
        <v>34.59260677536232</v>
      </c>
      <c r="DO101" s="9">
        <v>25.91181767148014</v>
      </c>
      <c r="DP101" s="9">
        <v>24.084573340040244</v>
      </c>
      <c r="DQ101" s="9">
        <v>17.73975312236287</v>
      </c>
      <c r="DR101" s="9">
        <v>26.876062724550895</v>
      </c>
      <c r="DS101" s="9">
        <v>34.308288661417308</v>
      </c>
      <c r="DT101" s="9">
        <v>32.838926319018398</v>
      </c>
      <c r="DU101" s="9">
        <v>44.437096391184582</v>
      </c>
      <c r="DV101" s="9">
        <v>39.780365558912393</v>
      </c>
      <c r="DW101" s="9">
        <v>42.228623290043295</v>
      </c>
      <c r="DX101" s="17">
        <v>43.566789915966389</v>
      </c>
      <c r="DY101" s="17">
        <v>54.688037417840363</v>
      </c>
      <c r="DZ101" s="17">
        <v>49.852854166666653</v>
      </c>
      <c r="EA101" s="17">
        <v>57.344979338842975</v>
      </c>
      <c r="EB101" s="17">
        <v>81.599382352941163</v>
      </c>
      <c r="EC101" s="17">
        <v>95.407659574468084</v>
      </c>
      <c r="ED101" s="17">
        <v>131.43823529411762</v>
      </c>
      <c r="EE101" s="17">
        <v>182.14779411764704</v>
      </c>
      <c r="EF101" s="17">
        <v>211.48824561403509</v>
      </c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</row>
    <row r="102" spans="1:171" x14ac:dyDescent="0.25">
      <c r="F102" s="91"/>
      <c r="G102" s="91"/>
      <c r="H102" s="91"/>
      <c r="I102" s="91"/>
      <c r="J102" s="91"/>
      <c r="K102" s="172"/>
      <c r="L102" s="7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</row>
    <row r="103" spans="1:171" x14ac:dyDescent="0.25">
      <c r="A103" s="217" t="str">
        <f t="shared" si="11"/>
        <v>hyp_maxcap_core</v>
      </c>
      <c r="B103" s="41" t="s">
        <v>80</v>
      </c>
      <c r="C103" s="42" t="s">
        <v>81</v>
      </c>
      <c r="D103" s="41" t="s">
        <v>70</v>
      </c>
      <c r="E103" s="6" t="s">
        <v>44</v>
      </c>
      <c r="F103" s="88" t="s">
        <v>63</v>
      </c>
      <c r="G103" s="88" t="s">
        <v>53</v>
      </c>
      <c r="H103" s="88" t="s">
        <v>64</v>
      </c>
      <c r="I103" s="88">
        <v>1882</v>
      </c>
      <c r="J103" s="88">
        <v>2005</v>
      </c>
      <c r="K103" s="168" t="s">
        <v>75</v>
      </c>
      <c r="L103" s="8" t="str">
        <f>C103&amp;"_"&amp;H103&amp;"_"&amp;E103</f>
        <v>hyp_maxcap_core</v>
      </c>
      <c r="M103" s="9">
        <v>0.2</v>
      </c>
      <c r="N103" s="9">
        <v>0</v>
      </c>
      <c r="O103" s="9">
        <v>0</v>
      </c>
      <c r="P103" s="9">
        <v>0</v>
      </c>
      <c r="Q103" s="9">
        <v>0.3</v>
      </c>
      <c r="R103" s="9">
        <v>0</v>
      </c>
      <c r="S103" s="9">
        <v>0</v>
      </c>
      <c r="T103" s="9">
        <v>0.08</v>
      </c>
      <c r="U103" s="9">
        <v>0</v>
      </c>
      <c r="V103" s="9">
        <v>0.6</v>
      </c>
      <c r="W103" s="9">
        <v>0.13</v>
      </c>
      <c r="X103" s="9">
        <v>0.8</v>
      </c>
      <c r="Y103" s="9">
        <v>0</v>
      </c>
      <c r="Z103" s="9">
        <v>3</v>
      </c>
      <c r="AA103" s="9">
        <v>5.8</v>
      </c>
      <c r="AB103" s="9">
        <v>1.2</v>
      </c>
      <c r="AC103" s="9">
        <v>1.8</v>
      </c>
      <c r="AD103" s="9">
        <v>0.8</v>
      </c>
      <c r="AE103" s="9">
        <v>0.8</v>
      </c>
      <c r="AF103" s="9">
        <v>1</v>
      </c>
      <c r="AG103" s="9">
        <v>1</v>
      </c>
      <c r="AH103" s="9">
        <v>2.5</v>
      </c>
      <c r="AI103" s="9">
        <v>7.5</v>
      </c>
      <c r="AJ103" s="9">
        <v>19.600000000000001</v>
      </c>
      <c r="AK103" s="9">
        <v>8.77</v>
      </c>
      <c r="AL103" s="9">
        <v>13</v>
      </c>
      <c r="AM103" s="9">
        <v>8.77</v>
      </c>
      <c r="AN103" s="9">
        <v>8.77</v>
      </c>
      <c r="AO103" s="9">
        <v>10.4</v>
      </c>
      <c r="AP103" s="9">
        <v>14</v>
      </c>
      <c r="AQ103" s="9">
        <v>15</v>
      </c>
      <c r="AR103" s="9">
        <v>20</v>
      </c>
      <c r="AS103" s="9">
        <v>15</v>
      </c>
      <c r="AT103" s="9">
        <v>63</v>
      </c>
      <c r="AU103" s="9">
        <v>15.725</v>
      </c>
      <c r="AV103" s="9">
        <v>24</v>
      </c>
      <c r="AW103" s="9">
        <v>20</v>
      </c>
      <c r="AX103" s="9">
        <v>20</v>
      </c>
      <c r="AY103" s="9">
        <v>30</v>
      </c>
      <c r="AZ103" s="9">
        <v>63.5</v>
      </c>
      <c r="BA103" s="9">
        <v>34.700000000000003</v>
      </c>
      <c r="BB103" s="9">
        <v>34</v>
      </c>
      <c r="BC103" s="9">
        <v>63.5</v>
      </c>
      <c r="BD103" s="9">
        <v>31</v>
      </c>
      <c r="BE103" s="9">
        <v>31</v>
      </c>
      <c r="BF103" s="9">
        <v>54.5</v>
      </c>
      <c r="BG103" s="9">
        <v>55</v>
      </c>
      <c r="BH103" s="9">
        <v>45</v>
      </c>
      <c r="BI103" s="9">
        <v>55</v>
      </c>
      <c r="BJ103" s="9">
        <v>45</v>
      </c>
      <c r="BK103" s="9">
        <v>45</v>
      </c>
      <c r="BL103" s="9">
        <v>48.5</v>
      </c>
      <c r="BM103" s="9">
        <v>45</v>
      </c>
      <c r="BN103" s="9">
        <v>42</v>
      </c>
      <c r="BO103" s="9">
        <v>130</v>
      </c>
      <c r="BP103" s="9">
        <v>130</v>
      </c>
      <c r="BQ103" s="9">
        <v>130</v>
      </c>
      <c r="BR103" s="9">
        <v>130</v>
      </c>
      <c r="BS103" s="9">
        <v>70.7</v>
      </c>
      <c r="BT103" s="9">
        <v>130</v>
      </c>
      <c r="BU103" s="9">
        <v>130</v>
      </c>
      <c r="BV103" s="9">
        <v>87</v>
      </c>
      <c r="BW103" s="9">
        <v>95</v>
      </c>
      <c r="BX103" s="9">
        <v>59.3</v>
      </c>
      <c r="BY103" s="9">
        <v>48</v>
      </c>
      <c r="BZ103" s="9">
        <v>95</v>
      </c>
      <c r="CA103" s="9">
        <v>125</v>
      </c>
      <c r="CB103" s="9">
        <v>125</v>
      </c>
      <c r="CC103" s="9">
        <v>98</v>
      </c>
      <c r="CD103" s="9">
        <v>96.9</v>
      </c>
      <c r="CE103" s="9">
        <v>130</v>
      </c>
      <c r="CF103" s="9">
        <v>107</v>
      </c>
      <c r="CG103" s="9">
        <v>97.8</v>
      </c>
      <c r="CH103" s="9">
        <v>88.3</v>
      </c>
      <c r="CI103" s="9">
        <v>123</v>
      </c>
      <c r="CJ103" s="9">
        <v>114</v>
      </c>
      <c r="CK103" s="9">
        <v>127</v>
      </c>
      <c r="CL103" s="9">
        <v>148.5</v>
      </c>
      <c r="CM103" s="9">
        <v>148.5</v>
      </c>
      <c r="CN103" s="9">
        <v>200</v>
      </c>
      <c r="CO103" s="9">
        <v>200</v>
      </c>
      <c r="CP103" s="9">
        <v>225</v>
      </c>
      <c r="CQ103" s="9">
        <v>165</v>
      </c>
      <c r="CR103" s="9">
        <v>165</v>
      </c>
      <c r="CS103" s="9">
        <v>180</v>
      </c>
      <c r="CT103" s="9">
        <v>161.5</v>
      </c>
      <c r="CU103" s="9">
        <v>227</v>
      </c>
      <c r="CV103" s="9">
        <v>233.8</v>
      </c>
      <c r="CW103" s="9">
        <v>260</v>
      </c>
      <c r="CX103" s="9">
        <v>500</v>
      </c>
      <c r="CY103" s="9">
        <v>500</v>
      </c>
      <c r="CZ103" s="9">
        <v>503.5</v>
      </c>
      <c r="DA103" s="9">
        <v>500</v>
      </c>
      <c r="DB103" s="9">
        <v>600</v>
      </c>
      <c r="DC103" s="9">
        <v>600</v>
      </c>
      <c r="DD103" s="9">
        <v>434</v>
      </c>
      <c r="DE103" s="9">
        <v>805</v>
      </c>
      <c r="DF103" s="9">
        <v>805</v>
      </c>
      <c r="DG103" s="9">
        <v>805</v>
      </c>
      <c r="DH103" s="9">
        <v>367</v>
      </c>
      <c r="DI103" s="9">
        <v>335</v>
      </c>
      <c r="DJ103" s="9">
        <v>335</v>
      </c>
      <c r="DK103" s="9">
        <v>460.75</v>
      </c>
      <c r="DL103" s="9">
        <v>350.1</v>
      </c>
      <c r="DM103" s="9">
        <v>335</v>
      </c>
      <c r="DN103" s="9">
        <v>300</v>
      </c>
      <c r="DO103" s="9">
        <v>390</v>
      </c>
      <c r="DP103" s="9">
        <v>270</v>
      </c>
      <c r="DQ103" s="9">
        <v>250</v>
      </c>
      <c r="DR103" s="9">
        <v>390</v>
      </c>
      <c r="DS103" s="9">
        <v>350</v>
      </c>
      <c r="DT103" s="9">
        <v>320</v>
      </c>
      <c r="DU103" s="9">
        <v>335</v>
      </c>
      <c r="DV103" s="9">
        <v>360</v>
      </c>
      <c r="DW103" s="9">
        <v>300</v>
      </c>
      <c r="DX103" s="17">
        <v>100</v>
      </c>
      <c r="DY103" s="17">
        <v>423</v>
      </c>
      <c r="DZ103" s="17">
        <v>423</v>
      </c>
      <c r="EA103" s="17">
        <v>400</v>
      </c>
      <c r="EB103" s="17">
        <v>400</v>
      </c>
      <c r="EC103" s="17">
        <v>265</v>
      </c>
      <c r="ED103" s="17">
        <v>400</v>
      </c>
      <c r="EE103" s="17">
        <v>730</v>
      </c>
      <c r="EF103" s="17">
        <v>450</v>
      </c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</row>
    <row r="104" spans="1:171" x14ac:dyDescent="0.25">
      <c r="A104" s="217" t="str">
        <f t="shared" si="11"/>
        <v>hyp_maxcap_rimFSU</v>
      </c>
      <c r="B104" s="41" t="s">
        <v>80</v>
      </c>
      <c r="C104" s="42" t="s">
        <v>81</v>
      </c>
      <c r="D104" s="41" t="s">
        <v>71</v>
      </c>
      <c r="E104" s="6" t="s">
        <v>205</v>
      </c>
      <c r="F104" s="88" t="s">
        <v>63</v>
      </c>
      <c r="G104" s="88" t="s">
        <v>53</v>
      </c>
      <c r="H104" s="88" t="s">
        <v>64</v>
      </c>
      <c r="I104" s="88">
        <v>1882</v>
      </c>
      <c r="J104" s="88">
        <v>2005</v>
      </c>
      <c r="K104" s="168" t="s">
        <v>75</v>
      </c>
      <c r="L104" s="8" t="str">
        <f t="shared" ref="L104:L107" si="13">C104&amp;"_"&amp;H104&amp;"_"&amp;E104</f>
        <v>hyp_maxcap_rimFSU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0.63</v>
      </c>
      <c r="AB104" s="9">
        <v>0</v>
      </c>
      <c r="AC104" s="9">
        <v>0.25</v>
      </c>
      <c r="AD104" s="9">
        <v>0</v>
      </c>
      <c r="AE104" s="9">
        <v>0</v>
      </c>
      <c r="AF104" s="9">
        <v>0</v>
      </c>
      <c r="AG104" s="9">
        <v>0</v>
      </c>
      <c r="AH104" s="9">
        <v>2.9</v>
      </c>
      <c r="AI104" s="9">
        <v>0</v>
      </c>
      <c r="AJ104" s="9">
        <v>0.871</v>
      </c>
      <c r="AK104" s="9">
        <v>4.4000000000000004</v>
      </c>
      <c r="AL104" s="9">
        <v>0</v>
      </c>
      <c r="AM104" s="9">
        <v>1.4</v>
      </c>
      <c r="AN104" s="9">
        <v>0</v>
      </c>
      <c r="AO104" s="9">
        <v>0.5</v>
      </c>
      <c r="AP104" s="9">
        <v>0</v>
      </c>
      <c r="AQ104" s="9">
        <v>12.8</v>
      </c>
      <c r="AR104" s="9">
        <v>0</v>
      </c>
      <c r="AS104" s="9">
        <v>1</v>
      </c>
      <c r="AT104" s="9">
        <v>0.13200000000000001</v>
      </c>
      <c r="AU104" s="9">
        <v>0</v>
      </c>
      <c r="AV104" s="9">
        <v>0.92</v>
      </c>
      <c r="AW104" s="9">
        <v>4.16</v>
      </c>
      <c r="AX104" s="9">
        <v>0</v>
      </c>
      <c r="AY104" s="9">
        <v>0.25600000000000001</v>
      </c>
      <c r="AZ104" s="9">
        <v>0.85</v>
      </c>
      <c r="BA104" s="9">
        <v>2.93</v>
      </c>
      <c r="BB104" s="9">
        <v>0.92800000000000005</v>
      </c>
      <c r="BC104" s="9">
        <v>0.71</v>
      </c>
      <c r="BD104" s="9">
        <v>4.16</v>
      </c>
      <c r="BE104" s="9">
        <v>8</v>
      </c>
      <c r="BF104" s="9">
        <v>15</v>
      </c>
      <c r="BG104" s="9">
        <v>1.7</v>
      </c>
      <c r="BH104" s="9">
        <v>5</v>
      </c>
      <c r="BI104" s="9">
        <v>8.1</v>
      </c>
      <c r="BJ104" s="9">
        <v>48</v>
      </c>
      <c r="BK104" s="9">
        <v>72</v>
      </c>
      <c r="BL104" s="9">
        <v>72</v>
      </c>
      <c r="BM104" s="9">
        <v>72</v>
      </c>
      <c r="BN104" s="9">
        <v>72</v>
      </c>
      <c r="BO104" s="9">
        <v>72</v>
      </c>
      <c r="BP104" s="9">
        <v>72</v>
      </c>
      <c r="BQ104" s="9">
        <v>72</v>
      </c>
      <c r="BR104" s="9">
        <v>72</v>
      </c>
      <c r="BS104" s="9">
        <v>55</v>
      </c>
      <c r="BT104" s="9">
        <v>26.1</v>
      </c>
      <c r="BU104" s="9">
        <v>0</v>
      </c>
      <c r="BV104" s="9">
        <v>16</v>
      </c>
      <c r="BW104" s="9">
        <v>108</v>
      </c>
      <c r="BX104" s="9">
        <v>108</v>
      </c>
      <c r="BY104" s="9">
        <v>7.5</v>
      </c>
      <c r="BZ104" s="9">
        <v>55</v>
      </c>
      <c r="CA104" s="9">
        <v>16.62</v>
      </c>
      <c r="CB104" s="9">
        <v>37.5</v>
      </c>
      <c r="CC104" s="9">
        <v>55</v>
      </c>
      <c r="CD104" s="9">
        <v>40</v>
      </c>
      <c r="CE104" s="9">
        <v>84</v>
      </c>
      <c r="CF104" s="9">
        <v>56</v>
      </c>
      <c r="CG104" s="9">
        <v>50.2</v>
      </c>
      <c r="CH104" s="9">
        <v>126</v>
      </c>
      <c r="CI104" s="9">
        <v>82.5</v>
      </c>
      <c r="CJ104" s="9">
        <v>57.2</v>
      </c>
      <c r="CK104" s="9">
        <v>126</v>
      </c>
      <c r="CL104" s="9">
        <v>78</v>
      </c>
      <c r="CM104" s="9">
        <v>77</v>
      </c>
      <c r="CN104" s="9">
        <v>132</v>
      </c>
      <c r="CO104" s="9">
        <v>108</v>
      </c>
      <c r="CP104" s="9">
        <v>67.5</v>
      </c>
      <c r="CQ104" s="9">
        <v>102</v>
      </c>
      <c r="CR104" s="9">
        <v>108</v>
      </c>
      <c r="CS104" s="9">
        <v>250</v>
      </c>
      <c r="CT104" s="9">
        <v>500</v>
      </c>
      <c r="CU104" s="9">
        <v>500</v>
      </c>
      <c r="CV104" s="9">
        <v>500</v>
      </c>
      <c r="CW104" s="9">
        <v>500</v>
      </c>
      <c r="CX104" s="9">
        <v>500</v>
      </c>
      <c r="CY104" s="9">
        <v>335</v>
      </c>
      <c r="CZ104" s="9">
        <v>335</v>
      </c>
      <c r="DA104" s="9">
        <v>104.5</v>
      </c>
      <c r="DB104" s="9">
        <v>300</v>
      </c>
      <c r="DC104" s="9">
        <v>335</v>
      </c>
      <c r="DD104" s="9">
        <v>335</v>
      </c>
      <c r="DE104" s="9">
        <v>650</v>
      </c>
      <c r="DF104" s="9">
        <v>650</v>
      </c>
      <c r="DG104" s="9">
        <v>650</v>
      </c>
      <c r="DH104" s="9">
        <v>650</v>
      </c>
      <c r="DI104" s="9">
        <v>307</v>
      </c>
      <c r="DJ104" s="9">
        <v>190</v>
      </c>
      <c r="DK104" s="9">
        <v>650</v>
      </c>
      <c r="DL104" s="9">
        <v>650</v>
      </c>
      <c r="DM104" s="9">
        <v>150</v>
      </c>
      <c r="DN104" s="9">
        <v>167.5</v>
      </c>
      <c r="DO104" s="9">
        <v>120</v>
      </c>
      <c r="DP104" s="9">
        <v>200</v>
      </c>
      <c r="DQ104" s="9">
        <v>150</v>
      </c>
      <c r="DR104" s="9">
        <v>21.6</v>
      </c>
      <c r="DS104" s="9">
        <v>200</v>
      </c>
      <c r="DT104" s="9">
        <v>210</v>
      </c>
      <c r="DU104" s="9">
        <v>200</v>
      </c>
      <c r="DV104" s="9">
        <v>210</v>
      </c>
      <c r="DW104" s="9">
        <v>325</v>
      </c>
      <c r="DX104" s="17">
        <v>23</v>
      </c>
      <c r="DY104" s="17">
        <v>200</v>
      </c>
      <c r="DZ104" s="17">
        <v>210</v>
      </c>
      <c r="EA104" s="17">
        <v>107</v>
      </c>
      <c r="EB104" s="17">
        <v>600</v>
      </c>
      <c r="EC104" s="17">
        <v>324</v>
      </c>
      <c r="ED104" s="17">
        <v>324</v>
      </c>
      <c r="EE104" s="17">
        <v>68.5</v>
      </c>
      <c r="EF104" s="17">
        <v>75</v>
      </c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</row>
    <row r="105" spans="1:171" x14ac:dyDescent="0.25">
      <c r="A105" s="217" t="str">
        <f t="shared" si="11"/>
        <v>hyp_maxcap_rim</v>
      </c>
      <c r="B105" s="41" t="s">
        <v>80</v>
      </c>
      <c r="C105" s="42" t="s">
        <v>81</v>
      </c>
      <c r="D105" s="41" t="s">
        <v>76</v>
      </c>
      <c r="E105" s="6" t="s">
        <v>152</v>
      </c>
      <c r="F105" s="88" t="s">
        <v>63</v>
      </c>
      <c r="G105" s="88" t="s">
        <v>53</v>
      </c>
      <c r="H105" s="88" t="s">
        <v>64</v>
      </c>
      <c r="I105" s="88">
        <v>1882</v>
      </c>
      <c r="J105" s="88">
        <v>2005</v>
      </c>
      <c r="K105" s="168" t="s">
        <v>75</v>
      </c>
      <c r="L105" s="8" t="str">
        <f t="shared" si="13"/>
        <v>hyp_maxcap_rim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0.2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1.95</v>
      </c>
      <c r="AO105" s="9">
        <v>0.95</v>
      </c>
      <c r="AP105" s="9">
        <v>0.9</v>
      </c>
      <c r="AQ105" s="9">
        <v>0</v>
      </c>
      <c r="AR105" s="9">
        <v>0</v>
      </c>
      <c r="AS105" s="9">
        <v>0</v>
      </c>
      <c r="AT105" s="9">
        <v>9.6999999999999993</v>
      </c>
      <c r="AU105" s="9">
        <v>0</v>
      </c>
      <c r="AV105" s="9">
        <v>0</v>
      </c>
      <c r="AW105" s="9">
        <v>3.1</v>
      </c>
      <c r="AX105" s="9">
        <v>3</v>
      </c>
      <c r="AY105" s="9">
        <v>0</v>
      </c>
      <c r="AZ105" s="9">
        <v>0</v>
      </c>
      <c r="BA105" s="9">
        <v>12</v>
      </c>
      <c r="BB105" s="9">
        <v>3</v>
      </c>
      <c r="BC105" s="9">
        <v>6.4</v>
      </c>
      <c r="BD105" s="9">
        <v>3</v>
      </c>
      <c r="BE105" s="9">
        <v>0</v>
      </c>
      <c r="BF105" s="9">
        <v>22</v>
      </c>
      <c r="BG105" s="9">
        <v>6</v>
      </c>
      <c r="BH105" s="9">
        <v>0.375</v>
      </c>
      <c r="BI105" s="9">
        <v>36</v>
      </c>
      <c r="BJ105" s="9">
        <v>0</v>
      </c>
      <c r="BK105" s="9">
        <v>6.65</v>
      </c>
      <c r="BL105" s="9">
        <v>22.7</v>
      </c>
      <c r="BM105" s="9">
        <v>22</v>
      </c>
      <c r="BN105" s="9">
        <v>6.61</v>
      </c>
      <c r="BO105" s="9">
        <v>67</v>
      </c>
      <c r="BP105" s="9">
        <v>43.5</v>
      </c>
      <c r="BQ105" s="9">
        <v>10</v>
      </c>
      <c r="BR105" s="9">
        <v>42</v>
      </c>
      <c r="BS105" s="9">
        <v>30</v>
      </c>
      <c r="BT105" s="9">
        <v>630</v>
      </c>
      <c r="BU105" s="9">
        <v>22</v>
      </c>
      <c r="BV105" s="9">
        <v>554</v>
      </c>
      <c r="BW105" s="9">
        <v>27</v>
      </c>
      <c r="BX105" s="9">
        <v>21</v>
      </c>
      <c r="BY105" s="9">
        <v>10</v>
      </c>
      <c r="BZ105" s="9">
        <v>12</v>
      </c>
      <c r="CA105" s="9">
        <v>17</v>
      </c>
      <c r="CB105" s="9">
        <v>12</v>
      </c>
      <c r="CC105" s="9">
        <v>12</v>
      </c>
      <c r="CD105" s="9">
        <v>7.5</v>
      </c>
      <c r="CE105" s="9">
        <v>40</v>
      </c>
      <c r="CF105" s="9">
        <v>26.1</v>
      </c>
      <c r="CG105" s="9">
        <v>14</v>
      </c>
      <c r="CH105" s="9">
        <v>40</v>
      </c>
      <c r="CI105" s="9">
        <v>25</v>
      </c>
      <c r="CJ105" s="9">
        <v>35</v>
      </c>
      <c r="CK105" s="9">
        <v>321.5</v>
      </c>
      <c r="CL105" s="9">
        <v>48.6</v>
      </c>
      <c r="CM105" s="9">
        <v>108</v>
      </c>
      <c r="CN105" s="9">
        <v>108</v>
      </c>
      <c r="CO105" s="9">
        <v>75</v>
      </c>
      <c r="CP105" s="9">
        <v>75</v>
      </c>
      <c r="CQ105" s="9">
        <v>105.9</v>
      </c>
      <c r="CR105" s="9">
        <v>100</v>
      </c>
      <c r="CS105" s="9">
        <v>132</v>
      </c>
      <c r="CT105" s="9">
        <v>157</v>
      </c>
      <c r="CU105" s="9">
        <v>157</v>
      </c>
      <c r="CV105" s="9">
        <v>225</v>
      </c>
      <c r="CW105" s="9">
        <v>225</v>
      </c>
      <c r="CX105" s="9">
        <v>154</v>
      </c>
      <c r="CY105" s="9">
        <v>154</v>
      </c>
      <c r="CZ105" s="9">
        <v>154</v>
      </c>
      <c r="DA105" s="9">
        <v>300</v>
      </c>
      <c r="DB105" s="9">
        <v>125</v>
      </c>
      <c r="DC105" s="9">
        <v>130</v>
      </c>
      <c r="DD105" s="9">
        <v>175</v>
      </c>
      <c r="DE105" s="9">
        <v>200</v>
      </c>
      <c r="DF105" s="9">
        <v>210</v>
      </c>
      <c r="DG105" s="9">
        <v>150</v>
      </c>
      <c r="DH105" s="9">
        <v>135</v>
      </c>
      <c r="DI105" s="9">
        <v>175</v>
      </c>
      <c r="DJ105" s="9">
        <v>300</v>
      </c>
      <c r="DK105" s="9">
        <v>300</v>
      </c>
      <c r="DL105" s="9">
        <v>300</v>
      </c>
      <c r="DM105" s="9">
        <v>390</v>
      </c>
      <c r="DN105" s="9">
        <v>306</v>
      </c>
      <c r="DO105" s="9">
        <v>306</v>
      </c>
      <c r="DP105" s="9">
        <v>306</v>
      </c>
      <c r="DQ105" s="9">
        <v>204.1</v>
      </c>
      <c r="DR105" s="9">
        <v>240</v>
      </c>
      <c r="DS105" s="9">
        <v>432</v>
      </c>
      <c r="DT105" s="9">
        <v>432</v>
      </c>
      <c r="DU105" s="9">
        <v>310</v>
      </c>
      <c r="DV105" s="9">
        <v>330</v>
      </c>
      <c r="DW105" s="9">
        <v>240</v>
      </c>
      <c r="DX105" s="17">
        <v>408.2</v>
      </c>
      <c r="DY105" s="17">
        <v>550</v>
      </c>
      <c r="DZ105" s="17">
        <v>550</v>
      </c>
      <c r="EA105" s="17">
        <v>306</v>
      </c>
      <c r="EB105" s="17">
        <v>390</v>
      </c>
      <c r="EC105" s="17">
        <v>600</v>
      </c>
      <c r="ED105" s="17">
        <v>600</v>
      </c>
      <c r="EE105" s="17">
        <v>730</v>
      </c>
      <c r="EF105" s="17">
        <v>1500</v>
      </c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</row>
    <row r="106" spans="1:171" x14ac:dyDescent="0.25">
      <c r="A106" s="217" t="str">
        <f t="shared" si="11"/>
        <v>hyp_maxcap_peri</v>
      </c>
      <c r="B106" s="41" t="s">
        <v>80</v>
      </c>
      <c r="C106" s="42" t="s">
        <v>81</v>
      </c>
      <c r="D106" s="41" t="s">
        <v>77</v>
      </c>
      <c r="E106" s="6" t="s">
        <v>45</v>
      </c>
      <c r="F106" s="88" t="s">
        <v>63</v>
      </c>
      <c r="G106" s="88" t="s">
        <v>53</v>
      </c>
      <c r="H106" s="88" t="s">
        <v>64</v>
      </c>
      <c r="I106" s="88">
        <v>1882</v>
      </c>
      <c r="J106" s="88">
        <v>2005</v>
      </c>
      <c r="K106" s="168" t="s">
        <v>75</v>
      </c>
      <c r="L106" s="8" t="str">
        <f t="shared" si="13"/>
        <v>hyp_maxcap_peri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0.6</v>
      </c>
      <c r="AD106" s="9">
        <v>0</v>
      </c>
      <c r="AE106" s="9">
        <v>0</v>
      </c>
      <c r="AF106" s="9">
        <v>0</v>
      </c>
      <c r="AG106" s="9">
        <v>0.5</v>
      </c>
      <c r="AH106" s="9">
        <v>8.25</v>
      </c>
      <c r="AI106" s="9">
        <v>0.8</v>
      </c>
      <c r="AJ106" s="9">
        <v>8.25</v>
      </c>
      <c r="AK106" s="9">
        <v>8.25</v>
      </c>
      <c r="AL106" s="9">
        <v>0</v>
      </c>
      <c r="AM106" s="9">
        <v>1.28</v>
      </c>
      <c r="AN106" s="9">
        <v>0.8</v>
      </c>
      <c r="AO106" s="9">
        <v>4.05</v>
      </c>
      <c r="AP106" s="9">
        <v>16</v>
      </c>
      <c r="AQ106" s="9">
        <v>2.8</v>
      </c>
      <c r="AR106" s="9">
        <v>15.2</v>
      </c>
      <c r="AS106" s="9">
        <v>16</v>
      </c>
      <c r="AT106" s="9">
        <v>6.25</v>
      </c>
      <c r="AU106" s="9">
        <v>0.8</v>
      </c>
      <c r="AV106" s="9">
        <v>6</v>
      </c>
      <c r="AW106" s="9">
        <v>0.375</v>
      </c>
      <c r="AX106" s="9">
        <v>7.5</v>
      </c>
      <c r="AY106" s="9">
        <v>2.96</v>
      </c>
      <c r="AZ106" s="9">
        <v>0.5</v>
      </c>
      <c r="BA106" s="9">
        <v>24.3</v>
      </c>
      <c r="BB106" s="9">
        <v>9</v>
      </c>
      <c r="BC106" s="9">
        <v>0.8</v>
      </c>
      <c r="BD106" s="9">
        <v>9</v>
      </c>
      <c r="BE106" s="9">
        <v>43</v>
      </c>
      <c r="BF106" s="9">
        <v>33</v>
      </c>
      <c r="BG106" s="9">
        <v>13.6</v>
      </c>
      <c r="BH106" s="9">
        <v>10.8</v>
      </c>
      <c r="BI106" s="9">
        <v>12.2</v>
      </c>
      <c r="BJ106" s="9">
        <v>25.9</v>
      </c>
      <c r="BK106" s="9">
        <v>2</v>
      </c>
      <c r="BL106" s="9">
        <v>0.56000000000000005</v>
      </c>
      <c r="BM106" s="9">
        <v>11.2</v>
      </c>
      <c r="BN106" s="9">
        <v>1.2</v>
      </c>
      <c r="BO106" s="9">
        <v>57</v>
      </c>
      <c r="BP106" s="9">
        <v>57</v>
      </c>
      <c r="BQ106" s="9">
        <v>57</v>
      </c>
      <c r="BR106" s="9">
        <v>12</v>
      </c>
      <c r="BS106" s="9">
        <v>4.5</v>
      </c>
      <c r="BT106" s="9">
        <v>31.5</v>
      </c>
      <c r="BU106" s="9">
        <v>5</v>
      </c>
      <c r="BV106" s="9">
        <v>16.2</v>
      </c>
      <c r="BW106" s="9">
        <v>27.9</v>
      </c>
      <c r="BX106" s="9">
        <v>32</v>
      </c>
      <c r="BY106" s="9">
        <v>8.3000000000000007</v>
      </c>
      <c r="BZ106" s="9">
        <v>76.5</v>
      </c>
      <c r="CA106" s="9">
        <v>76</v>
      </c>
      <c r="CB106" s="9">
        <v>62</v>
      </c>
      <c r="CC106" s="9">
        <v>55</v>
      </c>
      <c r="CD106" s="9">
        <v>42</v>
      </c>
      <c r="CE106" s="9">
        <v>33</v>
      </c>
      <c r="CF106" s="9">
        <v>70</v>
      </c>
      <c r="CG106" s="9">
        <v>60</v>
      </c>
      <c r="CH106" s="9">
        <v>67.209999999999994</v>
      </c>
      <c r="CI106" s="9">
        <v>75</v>
      </c>
      <c r="CJ106" s="9">
        <v>45</v>
      </c>
      <c r="CK106" s="9">
        <v>32</v>
      </c>
      <c r="CL106" s="9">
        <v>111</v>
      </c>
      <c r="CM106" s="9">
        <v>125</v>
      </c>
      <c r="CN106" s="9">
        <v>111</v>
      </c>
      <c r="CO106" s="9">
        <v>111</v>
      </c>
      <c r="CP106" s="9">
        <v>152</v>
      </c>
      <c r="CQ106" s="9">
        <v>152</v>
      </c>
      <c r="CR106" s="9">
        <v>160</v>
      </c>
      <c r="CS106" s="9">
        <v>160</v>
      </c>
      <c r="CT106" s="9">
        <v>175</v>
      </c>
      <c r="CU106" s="9">
        <v>175</v>
      </c>
      <c r="CV106" s="9">
        <v>180</v>
      </c>
      <c r="CW106" s="9">
        <v>180</v>
      </c>
      <c r="CX106" s="9">
        <v>200</v>
      </c>
      <c r="CY106" s="9">
        <v>200</v>
      </c>
      <c r="CZ106" s="9">
        <v>200</v>
      </c>
      <c r="DA106" s="9">
        <v>225</v>
      </c>
      <c r="DB106" s="9">
        <v>180</v>
      </c>
      <c r="DC106" s="9">
        <v>400</v>
      </c>
      <c r="DD106" s="9">
        <v>415</v>
      </c>
      <c r="DE106" s="9">
        <v>415</v>
      </c>
      <c r="DF106" s="9">
        <v>415</v>
      </c>
      <c r="DG106" s="9">
        <v>418.5</v>
      </c>
      <c r="DH106" s="9">
        <v>410</v>
      </c>
      <c r="DI106" s="9">
        <v>333</v>
      </c>
      <c r="DJ106" s="9">
        <v>730</v>
      </c>
      <c r="DK106" s="9">
        <v>740</v>
      </c>
      <c r="DL106" s="9">
        <v>740</v>
      </c>
      <c r="DM106" s="9">
        <v>740</v>
      </c>
      <c r="DN106" s="9">
        <v>740</v>
      </c>
      <c r="DO106" s="9">
        <v>740</v>
      </c>
      <c r="DP106" s="9">
        <v>740</v>
      </c>
      <c r="DQ106" s="9">
        <v>740</v>
      </c>
      <c r="DR106" s="9">
        <v>740</v>
      </c>
      <c r="DS106" s="9">
        <v>350</v>
      </c>
      <c r="DT106" s="9">
        <v>350</v>
      </c>
      <c r="DU106" s="9">
        <v>502</v>
      </c>
      <c r="DV106" s="9">
        <v>502</v>
      </c>
      <c r="DW106" s="9">
        <v>502</v>
      </c>
      <c r="DX106" s="17">
        <v>502</v>
      </c>
      <c r="DY106" s="17">
        <v>430</v>
      </c>
      <c r="DZ106" s="17">
        <v>315</v>
      </c>
      <c r="EA106" s="17">
        <v>294.39999999999998</v>
      </c>
      <c r="EB106" s="17">
        <v>294.39999999999998</v>
      </c>
      <c r="EC106" s="17">
        <v>257</v>
      </c>
      <c r="ED106" s="17">
        <v>380</v>
      </c>
      <c r="EE106" s="17">
        <v>700</v>
      </c>
      <c r="EF106" s="17">
        <v>800</v>
      </c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</row>
    <row r="107" spans="1:171" x14ac:dyDescent="0.25">
      <c r="A107" s="217" t="str">
        <f t="shared" si="11"/>
        <v>hyp_maxcap_glob</v>
      </c>
      <c r="B107" s="41" t="s">
        <v>80</v>
      </c>
      <c r="C107" s="42" t="s">
        <v>81</v>
      </c>
      <c r="D107" s="41" t="s">
        <v>15</v>
      </c>
      <c r="E107" s="6" t="s">
        <v>46</v>
      </c>
      <c r="F107" s="88" t="s">
        <v>63</v>
      </c>
      <c r="G107" s="88" t="s">
        <v>53</v>
      </c>
      <c r="H107" s="88" t="s">
        <v>64</v>
      </c>
      <c r="I107" s="88">
        <v>1882</v>
      </c>
      <c r="J107" s="88">
        <v>2005</v>
      </c>
      <c r="K107" s="168" t="s">
        <v>75</v>
      </c>
      <c r="L107" s="8" t="str">
        <f t="shared" si="13"/>
        <v>hyp_maxcap_glob</v>
      </c>
      <c r="M107" s="9">
        <v>0.2</v>
      </c>
      <c r="N107" s="9">
        <v>0</v>
      </c>
      <c r="O107" s="9">
        <v>0</v>
      </c>
      <c r="P107" s="9">
        <v>0</v>
      </c>
      <c r="Q107" s="9">
        <v>0.3</v>
      </c>
      <c r="R107" s="9">
        <v>0</v>
      </c>
      <c r="S107" s="9">
        <v>0</v>
      </c>
      <c r="T107" s="9">
        <v>0.08</v>
      </c>
      <c r="U107" s="9">
        <v>0</v>
      </c>
      <c r="V107" s="9">
        <v>0.6</v>
      </c>
      <c r="W107" s="9">
        <v>0.13</v>
      </c>
      <c r="X107" s="9">
        <v>0.8</v>
      </c>
      <c r="Y107" s="9">
        <v>0</v>
      </c>
      <c r="Z107" s="9">
        <v>3</v>
      </c>
      <c r="AA107" s="9">
        <v>5.8</v>
      </c>
      <c r="AB107" s="9">
        <v>1.2</v>
      </c>
      <c r="AC107" s="9">
        <v>1.8</v>
      </c>
      <c r="AD107" s="9">
        <v>0.8</v>
      </c>
      <c r="AE107" s="9">
        <v>0.8</v>
      </c>
      <c r="AF107" s="9">
        <v>1</v>
      </c>
      <c r="AG107" s="9">
        <v>1</v>
      </c>
      <c r="AH107" s="9">
        <v>8.25</v>
      </c>
      <c r="AI107" s="9">
        <v>7.5</v>
      </c>
      <c r="AJ107" s="9">
        <v>19.600000000000001</v>
      </c>
      <c r="AK107" s="9">
        <v>8.77</v>
      </c>
      <c r="AL107" s="9">
        <v>13</v>
      </c>
      <c r="AM107" s="9">
        <v>8.77</v>
      </c>
      <c r="AN107" s="9">
        <v>8.77</v>
      </c>
      <c r="AO107" s="9">
        <v>10.4</v>
      </c>
      <c r="AP107" s="9">
        <v>16</v>
      </c>
      <c r="AQ107" s="9">
        <v>15</v>
      </c>
      <c r="AR107" s="9">
        <v>20</v>
      </c>
      <c r="AS107" s="9">
        <v>16</v>
      </c>
      <c r="AT107" s="9">
        <v>63</v>
      </c>
      <c r="AU107" s="9">
        <v>15.725</v>
      </c>
      <c r="AV107" s="9">
        <v>24</v>
      </c>
      <c r="AW107" s="9">
        <v>20</v>
      </c>
      <c r="AX107" s="9">
        <v>20</v>
      </c>
      <c r="AY107" s="9">
        <v>30</v>
      </c>
      <c r="AZ107" s="9">
        <v>63.5</v>
      </c>
      <c r="BA107" s="9">
        <v>34.700000000000003</v>
      </c>
      <c r="BB107" s="9">
        <v>34</v>
      </c>
      <c r="BC107" s="9">
        <v>63.5</v>
      </c>
      <c r="BD107" s="9">
        <v>31</v>
      </c>
      <c r="BE107" s="9">
        <v>43</v>
      </c>
      <c r="BF107" s="9">
        <v>54.5</v>
      </c>
      <c r="BG107" s="9">
        <v>55</v>
      </c>
      <c r="BH107" s="9">
        <v>45</v>
      </c>
      <c r="BI107" s="9">
        <v>55</v>
      </c>
      <c r="BJ107" s="9">
        <v>48</v>
      </c>
      <c r="BK107" s="9">
        <v>72</v>
      </c>
      <c r="BL107" s="9">
        <v>72</v>
      </c>
      <c r="BM107" s="9">
        <v>72</v>
      </c>
      <c r="BN107" s="9">
        <v>72</v>
      </c>
      <c r="BO107" s="9">
        <v>130</v>
      </c>
      <c r="BP107" s="9">
        <v>130</v>
      </c>
      <c r="BQ107" s="9">
        <v>130</v>
      </c>
      <c r="BR107" s="9">
        <v>130</v>
      </c>
      <c r="BS107" s="9">
        <v>70.7</v>
      </c>
      <c r="BT107" s="9">
        <v>630</v>
      </c>
      <c r="BU107" s="9">
        <v>130</v>
      </c>
      <c r="BV107" s="9">
        <v>554</v>
      </c>
      <c r="BW107" s="9">
        <v>108</v>
      </c>
      <c r="BX107" s="9">
        <v>108</v>
      </c>
      <c r="BY107" s="9">
        <v>48</v>
      </c>
      <c r="BZ107" s="9">
        <v>95</v>
      </c>
      <c r="CA107" s="9">
        <v>125</v>
      </c>
      <c r="CB107" s="9">
        <v>125</v>
      </c>
      <c r="CC107" s="9">
        <v>98</v>
      </c>
      <c r="CD107" s="9">
        <v>96.9</v>
      </c>
      <c r="CE107" s="9">
        <v>130</v>
      </c>
      <c r="CF107" s="9">
        <v>107</v>
      </c>
      <c r="CG107" s="9">
        <v>97.8</v>
      </c>
      <c r="CH107" s="9">
        <v>126</v>
      </c>
      <c r="CI107" s="9">
        <v>123</v>
      </c>
      <c r="CJ107" s="9">
        <v>114</v>
      </c>
      <c r="CK107" s="9">
        <v>321.5</v>
      </c>
      <c r="CL107" s="9">
        <v>148.5</v>
      </c>
      <c r="CM107" s="9">
        <v>148.5</v>
      </c>
      <c r="CN107" s="9">
        <v>200</v>
      </c>
      <c r="CO107" s="9">
        <v>200</v>
      </c>
      <c r="CP107" s="9">
        <v>225</v>
      </c>
      <c r="CQ107" s="9">
        <v>165</v>
      </c>
      <c r="CR107" s="9">
        <v>165</v>
      </c>
      <c r="CS107" s="9">
        <v>250</v>
      </c>
      <c r="CT107" s="9">
        <v>500</v>
      </c>
      <c r="CU107" s="9">
        <v>500</v>
      </c>
      <c r="CV107" s="9">
        <v>500</v>
      </c>
      <c r="CW107" s="9">
        <v>500</v>
      </c>
      <c r="CX107" s="9">
        <v>500</v>
      </c>
      <c r="CY107" s="9">
        <v>500</v>
      </c>
      <c r="CZ107" s="9">
        <v>503.5</v>
      </c>
      <c r="DA107" s="9">
        <v>500</v>
      </c>
      <c r="DB107" s="9">
        <v>600</v>
      </c>
      <c r="DC107" s="9">
        <v>600</v>
      </c>
      <c r="DD107" s="9">
        <v>434</v>
      </c>
      <c r="DE107" s="9">
        <v>805</v>
      </c>
      <c r="DF107" s="9">
        <v>805</v>
      </c>
      <c r="DG107" s="9">
        <v>805</v>
      </c>
      <c r="DH107" s="9">
        <v>650</v>
      </c>
      <c r="DI107" s="9">
        <v>335</v>
      </c>
      <c r="DJ107" s="9">
        <v>730</v>
      </c>
      <c r="DK107" s="9">
        <v>740</v>
      </c>
      <c r="DL107" s="9">
        <v>740</v>
      </c>
      <c r="DM107" s="9">
        <v>740</v>
      </c>
      <c r="DN107" s="9">
        <v>740</v>
      </c>
      <c r="DO107" s="9">
        <v>740</v>
      </c>
      <c r="DP107" s="9">
        <v>740</v>
      </c>
      <c r="DQ107" s="9">
        <v>740</v>
      </c>
      <c r="DR107" s="9">
        <v>740</v>
      </c>
      <c r="DS107" s="9">
        <v>432</v>
      </c>
      <c r="DT107" s="9">
        <v>432</v>
      </c>
      <c r="DU107" s="9">
        <v>502</v>
      </c>
      <c r="DV107" s="9">
        <v>502</v>
      </c>
      <c r="DW107" s="9">
        <v>502</v>
      </c>
      <c r="DX107" s="17">
        <v>502</v>
      </c>
      <c r="DY107" s="17">
        <v>550</v>
      </c>
      <c r="DZ107" s="17">
        <v>550</v>
      </c>
      <c r="EA107" s="17">
        <v>400</v>
      </c>
      <c r="EB107" s="17">
        <v>600</v>
      </c>
      <c r="EC107" s="17">
        <v>600</v>
      </c>
      <c r="ED107" s="17">
        <v>600</v>
      </c>
      <c r="EE107" s="17">
        <v>730</v>
      </c>
      <c r="EF107" s="17">
        <v>1500</v>
      </c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</row>
    <row r="108" spans="1:171" x14ac:dyDescent="0.25">
      <c r="L108" s="8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</row>
    <row r="109" spans="1:171" s="57" customFormat="1" x14ac:dyDescent="0.25">
      <c r="A109" s="219"/>
      <c r="B109" s="60" t="s">
        <v>94</v>
      </c>
      <c r="C109" s="56"/>
      <c r="D109" s="56"/>
      <c r="E109" s="56"/>
      <c r="F109" s="60"/>
      <c r="G109" s="60"/>
      <c r="H109" s="60"/>
      <c r="I109" s="60"/>
      <c r="J109" s="60"/>
      <c r="K109" s="173"/>
      <c r="L109" s="58"/>
      <c r="M109" s="59">
        <v>1903</v>
      </c>
      <c r="N109" s="59">
        <v>1904</v>
      </c>
      <c r="O109" s="59">
        <v>1905</v>
      </c>
      <c r="P109" s="59">
        <v>1906</v>
      </c>
      <c r="Q109" s="59">
        <v>1907</v>
      </c>
      <c r="R109" s="59">
        <v>1908</v>
      </c>
      <c r="S109" s="59">
        <v>1909</v>
      </c>
      <c r="T109" s="59">
        <v>1910</v>
      </c>
      <c r="U109" s="59">
        <v>1911</v>
      </c>
      <c r="V109" s="59">
        <v>1912</v>
      </c>
      <c r="W109" s="59">
        <v>1913</v>
      </c>
      <c r="X109" s="59">
        <v>1914</v>
      </c>
      <c r="Y109" s="59">
        <v>1915</v>
      </c>
      <c r="Z109" s="59">
        <v>1916</v>
      </c>
      <c r="AA109" s="59">
        <v>1917</v>
      </c>
      <c r="AB109" s="59">
        <v>1918</v>
      </c>
      <c r="AC109" s="59">
        <v>1919</v>
      </c>
      <c r="AD109" s="59">
        <v>1920</v>
      </c>
      <c r="AE109" s="59">
        <v>1921</v>
      </c>
      <c r="AF109" s="59">
        <v>1922</v>
      </c>
      <c r="AG109" s="59">
        <v>1923</v>
      </c>
      <c r="AH109" s="59">
        <v>1924</v>
      </c>
      <c r="AI109" s="59">
        <v>1925</v>
      </c>
      <c r="AJ109" s="59">
        <v>1926</v>
      </c>
      <c r="AK109" s="59">
        <v>1927</v>
      </c>
      <c r="AL109" s="59">
        <v>1928</v>
      </c>
      <c r="AM109" s="59">
        <v>1929</v>
      </c>
      <c r="AN109" s="59">
        <v>1930</v>
      </c>
      <c r="AO109" s="59">
        <v>1931</v>
      </c>
      <c r="AP109" s="59">
        <v>1932</v>
      </c>
      <c r="AQ109" s="59">
        <v>1933</v>
      </c>
      <c r="AR109" s="59">
        <v>1934</v>
      </c>
      <c r="AS109" s="59">
        <v>1935</v>
      </c>
      <c r="AT109" s="59">
        <v>1936</v>
      </c>
      <c r="AU109" s="59">
        <v>1937</v>
      </c>
      <c r="AV109" s="59">
        <v>1938</v>
      </c>
      <c r="AW109" s="59">
        <v>1939</v>
      </c>
      <c r="AX109" s="59">
        <v>1940</v>
      </c>
      <c r="AY109" s="59">
        <v>1941</v>
      </c>
      <c r="AZ109" s="59">
        <v>1942</v>
      </c>
      <c r="BA109" s="59">
        <v>1943</v>
      </c>
      <c r="BB109" s="59">
        <v>1944</v>
      </c>
      <c r="BC109" s="59">
        <v>1945</v>
      </c>
      <c r="BD109" s="59">
        <v>1946</v>
      </c>
      <c r="BE109" s="59">
        <v>1947</v>
      </c>
      <c r="BF109" s="59">
        <v>1948</v>
      </c>
      <c r="BG109" s="59">
        <v>1949</v>
      </c>
      <c r="BH109" s="59">
        <v>1950</v>
      </c>
      <c r="BI109" s="59">
        <v>1951</v>
      </c>
      <c r="BJ109" s="59">
        <v>1952</v>
      </c>
      <c r="BK109" s="59">
        <v>1953</v>
      </c>
      <c r="BL109" s="59">
        <v>1954</v>
      </c>
      <c r="BM109" s="59">
        <v>1955</v>
      </c>
      <c r="BN109" s="59">
        <v>1956</v>
      </c>
      <c r="BO109" s="59">
        <v>1957</v>
      </c>
      <c r="BP109" s="59">
        <v>1958</v>
      </c>
      <c r="BQ109" s="59">
        <v>1959</v>
      </c>
      <c r="BR109" s="59">
        <v>1960</v>
      </c>
      <c r="BS109" s="59">
        <v>1961</v>
      </c>
      <c r="BT109" s="59">
        <v>1962</v>
      </c>
      <c r="BU109" s="59">
        <v>1963</v>
      </c>
      <c r="BV109" s="59">
        <v>1964</v>
      </c>
      <c r="BW109" s="59">
        <v>1965</v>
      </c>
      <c r="BX109" s="59">
        <v>1966</v>
      </c>
      <c r="BY109" s="59">
        <v>1967</v>
      </c>
      <c r="BZ109" s="59">
        <v>1968</v>
      </c>
      <c r="CA109" s="59">
        <v>1969</v>
      </c>
      <c r="CB109" s="59">
        <v>1970</v>
      </c>
      <c r="CC109" s="59">
        <v>1971</v>
      </c>
      <c r="CD109" s="59">
        <v>1972</v>
      </c>
      <c r="CE109" s="59">
        <v>1973</v>
      </c>
      <c r="CF109" s="59">
        <v>1974</v>
      </c>
      <c r="CG109" s="59">
        <v>1975</v>
      </c>
      <c r="CH109" s="59">
        <v>1976</v>
      </c>
      <c r="CI109" s="59">
        <v>1977</v>
      </c>
      <c r="CJ109" s="59">
        <v>1978</v>
      </c>
      <c r="CK109" s="59">
        <v>1979</v>
      </c>
      <c r="CL109" s="59">
        <v>1980</v>
      </c>
      <c r="CM109" s="59">
        <v>1981</v>
      </c>
      <c r="CN109" s="59">
        <v>1982</v>
      </c>
      <c r="CO109" s="59">
        <v>1983</v>
      </c>
      <c r="CP109" s="59">
        <v>1984</v>
      </c>
      <c r="CQ109" s="59">
        <v>1985</v>
      </c>
      <c r="CR109" s="59">
        <v>1986</v>
      </c>
      <c r="CS109" s="59">
        <v>1987</v>
      </c>
      <c r="CT109" s="59">
        <v>1988</v>
      </c>
      <c r="CU109" s="59">
        <v>1989</v>
      </c>
      <c r="CV109" s="59">
        <v>1990</v>
      </c>
      <c r="CW109" s="59">
        <v>1991</v>
      </c>
      <c r="CX109" s="59">
        <v>1992</v>
      </c>
      <c r="CY109" s="59">
        <v>1993</v>
      </c>
      <c r="CZ109" s="59">
        <v>1994</v>
      </c>
      <c r="DA109" s="59">
        <v>1995</v>
      </c>
      <c r="DB109" s="59">
        <v>1996</v>
      </c>
      <c r="DC109" s="59">
        <v>1997</v>
      </c>
      <c r="DD109" s="59">
        <v>1998</v>
      </c>
      <c r="DE109" s="59">
        <v>1999</v>
      </c>
      <c r="DF109" s="59">
        <v>2000</v>
      </c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T109" s="56"/>
      <c r="DU109" s="56"/>
      <c r="DV109" s="56"/>
      <c r="DW109" s="56"/>
    </row>
    <row r="110" spans="1:171" x14ac:dyDescent="0.25">
      <c r="B110" s="36"/>
      <c r="C110" s="36"/>
      <c r="D110" s="36"/>
      <c r="E110" s="6"/>
      <c r="F110" s="93"/>
      <c r="G110" s="93"/>
      <c r="H110" s="93"/>
      <c r="I110" s="93"/>
      <c r="J110" s="93"/>
      <c r="K110" s="174"/>
      <c r="L110" s="6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T110" s="6"/>
      <c r="DU110" s="6"/>
      <c r="DV110" s="6"/>
      <c r="DW110" s="6"/>
    </row>
    <row r="111" spans="1:171" x14ac:dyDescent="0.25">
      <c r="A111" s="217" t="str">
        <f>L111</f>
        <v>ngp_cumcap_core</v>
      </c>
      <c r="B111" s="41" t="s">
        <v>92</v>
      </c>
      <c r="C111" s="42" t="s">
        <v>93</v>
      </c>
      <c r="D111" s="41" t="s">
        <v>70</v>
      </c>
      <c r="E111" s="6" t="s">
        <v>44</v>
      </c>
      <c r="F111" s="88" t="s">
        <v>16</v>
      </c>
      <c r="G111" s="88" t="s">
        <v>53</v>
      </c>
      <c r="H111" s="88" t="s">
        <v>55</v>
      </c>
      <c r="I111" s="88">
        <v>1903</v>
      </c>
      <c r="J111" s="88">
        <v>2000</v>
      </c>
      <c r="K111" s="168" t="s">
        <v>75</v>
      </c>
      <c r="L111" s="8" t="str">
        <f>C111&amp;"_"&amp;H111&amp;"_"&amp;E111</f>
        <v>ngp_cumcap_core</v>
      </c>
      <c r="M111" s="19">
        <v>10</v>
      </c>
      <c r="N111" s="19">
        <v>10</v>
      </c>
      <c r="O111" s="19">
        <v>10</v>
      </c>
      <c r="P111" s="19">
        <v>16</v>
      </c>
      <c r="Q111" s="19">
        <v>16</v>
      </c>
      <c r="R111" s="19">
        <v>19.100000000000001</v>
      </c>
      <c r="S111" s="19">
        <v>19.100000000000001</v>
      </c>
      <c r="T111" s="19">
        <v>19.100000000000001</v>
      </c>
      <c r="U111" s="19">
        <v>28.700000000000003</v>
      </c>
      <c r="V111" s="19">
        <v>37.5</v>
      </c>
      <c r="W111" s="19">
        <v>37.5</v>
      </c>
      <c r="X111" s="19">
        <v>42.5</v>
      </c>
      <c r="Y111" s="19">
        <v>42.5</v>
      </c>
      <c r="Z111" s="19">
        <v>42.5</v>
      </c>
      <c r="AA111" s="19">
        <v>62.5</v>
      </c>
      <c r="AB111" s="19">
        <v>111.5</v>
      </c>
      <c r="AC111" s="19">
        <v>171.5</v>
      </c>
      <c r="AD111" s="19">
        <v>248.5</v>
      </c>
      <c r="AE111" s="19">
        <v>276</v>
      </c>
      <c r="AF111" s="19">
        <v>331</v>
      </c>
      <c r="AG111" s="19">
        <v>372.3</v>
      </c>
      <c r="AH111" s="19">
        <v>551.79999999999995</v>
      </c>
      <c r="AI111" s="19">
        <v>633.29999999999995</v>
      </c>
      <c r="AJ111" s="19">
        <v>785.3</v>
      </c>
      <c r="AK111" s="19">
        <v>979.3</v>
      </c>
      <c r="AL111" s="19">
        <v>1273.3</v>
      </c>
      <c r="AM111" s="19">
        <v>1548.675</v>
      </c>
      <c r="AN111" s="19">
        <v>1851.0749999999998</v>
      </c>
      <c r="AO111" s="19">
        <v>1948.0749999999998</v>
      </c>
      <c r="AP111" s="19">
        <v>1992.0749999999998</v>
      </c>
      <c r="AQ111" s="19">
        <v>1996.0749999999998</v>
      </c>
      <c r="AR111" s="19">
        <v>2002.0749999999998</v>
      </c>
      <c r="AS111" s="19">
        <v>2008.0749999999998</v>
      </c>
      <c r="AT111" s="19">
        <v>2033.3749999999998</v>
      </c>
      <c r="AU111" s="19">
        <v>2177.7749999999996</v>
      </c>
      <c r="AV111" s="19">
        <v>2555.3249999999998</v>
      </c>
      <c r="AW111" s="19">
        <v>2687.31999</v>
      </c>
      <c r="AX111" s="19">
        <v>2873.9199899999999</v>
      </c>
      <c r="AY111" s="19">
        <v>3230.31999</v>
      </c>
      <c r="AZ111" s="19">
        <v>3479.5779899999998</v>
      </c>
      <c r="BA111" s="19">
        <v>3956.37799</v>
      </c>
      <c r="BB111" s="19">
        <v>3973.35799</v>
      </c>
      <c r="BC111" s="19">
        <v>4176.3679899999997</v>
      </c>
      <c r="BD111" s="19">
        <v>4266.2199799999999</v>
      </c>
      <c r="BE111" s="19">
        <v>4695.5149700000002</v>
      </c>
      <c r="BF111" s="19">
        <v>6508.7799700000005</v>
      </c>
      <c r="BG111" s="19">
        <v>8824.5299699999996</v>
      </c>
      <c r="BH111" s="19">
        <v>10786.10997</v>
      </c>
      <c r="BI111" s="19">
        <v>12887.401969999999</v>
      </c>
      <c r="BJ111" s="19">
        <v>14690.983969999999</v>
      </c>
      <c r="BK111" s="19">
        <v>17444.863969999999</v>
      </c>
      <c r="BL111" s="19">
        <v>21416.159970000001</v>
      </c>
      <c r="BM111" s="19">
        <v>23894.40797</v>
      </c>
      <c r="BN111" s="19">
        <v>27290.413970000001</v>
      </c>
      <c r="BO111" s="19">
        <v>29889.579970000003</v>
      </c>
      <c r="BP111" s="19">
        <v>34603.361970000005</v>
      </c>
      <c r="BQ111" s="19">
        <v>39361.177970000004</v>
      </c>
      <c r="BR111" s="19">
        <v>42771.776970000006</v>
      </c>
      <c r="BS111" s="19">
        <v>46528.396970000009</v>
      </c>
      <c r="BT111" s="19">
        <v>49805.117970000007</v>
      </c>
      <c r="BU111" s="19">
        <v>53538.318970000008</v>
      </c>
      <c r="BV111" s="19">
        <v>57899.924970000007</v>
      </c>
      <c r="BW111" s="19">
        <v>63210.024970000006</v>
      </c>
      <c r="BX111" s="19">
        <v>69460.540970000002</v>
      </c>
      <c r="BY111" s="19">
        <v>78191.310970000006</v>
      </c>
      <c r="BZ111" s="19">
        <v>85695.218970000016</v>
      </c>
      <c r="CA111" s="19">
        <v>91399.230970000019</v>
      </c>
      <c r="CB111" s="19">
        <v>100530.53197000003</v>
      </c>
      <c r="CC111" s="19">
        <v>111423.93697000002</v>
      </c>
      <c r="CD111" s="19">
        <v>122848.23196000003</v>
      </c>
      <c r="CE111" s="19">
        <v>135006.55996000004</v>
      </c>
      <c r="CF111" s="19">
        <v>148240.03596000004</v>
      </c>
      <c r="CG111" s="19">
        <v>157949.05596000003</v>
      </c>
      <c r="CH111" s="19">
        <v>167040.06596000004</v>
      </c>
      <c r="CI111" s="19">
        <v>174383.97296000004</v>
      </c>
      <c r="CJ111" s="19">
        <v>178095.71496000004</v>
      </c>
      <c r="CK111" s="19">
        <v>182347.32196000003</v>
      </c>
      <c r="CL111" s="19">
        <v>184743.32196000003</v>
      </c>
      <c r="CM111" s="19">
        <v>188916.85296000002</v>
      </c>
      <c r="CN111" s="19">
        <v>191059.86996000001</v>
      </c>
      <c r="CO111" s="19">
        <v>192897.83196000001</v>
      </c>
      <c r="CP111" s="19">
        <v>195484.95696000001</v>
      </c>
      <c r="CQ111" s="19">
        <v>198193.33796</v>
      </c>
      <c r="CR111" s="19">
        <v>199738.13395000002</v>
      </c>
      <c r="CS111" s="19">
        <v>202808.66194000002</v>
      </c>
      <c r="CT111" s="19">
        <v>206409.51994000003</v>
      </c>
      <c r="CU111" s="19">
        <v>211345.00893000004</v>
      </c>
      <c r="CV111" s="19">
        <v>216451.50593000001</v>
      </c>
      <c r="CW111" s="19">
        <v>222312.3028</v>
      </c>
      <c r="CX111" s="19">
        <v>228935.66159999999</v>
      </c>
      <c r="CY111" s="19">
        <v>239041.15253999998</v>
      </c>
      <c r="CZ111" s="19">
        <v>249939.22790999999</v>
      </c>
      <c r="DA111" s="19">
        <v>261435.84590999997</v>
      </c>
      <c r="DB111" s="19">
        <v>274357.79890999995</v>
      </c>
      <c r="DC111" s="19">
        <v>282483.26490999997</v>
      </c>
      <c r="DD111" s="19">
        <v>291731.83690999995</v>
      </c>
      <c r="DE111" s="19">
        <v>304731.09190999996</v>
      </c>
      <c r="DF111" s="19">
        <v>334910.90190999996</v>
      </c>
      <c r="DG111" s="19"/>
      <c r="DH111" s="19"/>
      <c r="DI111" s="19"/>
      <c r="DJ111" s="19"/>
      <c r="DK111" s="19"/>
    </row>
    <row r="112" spans="1:171" x14ac:dyDescent="0.25">
      <c r="A112" s="217" t="str">
        <f>L112</f>
        <v>ngp_cumcap_rimFSU</v>
      </c>
      <c r="B112" s="41" t="s">
        <v>92</v>
      </c>
      <c r="C112" s="42" t="s">
        <v>93</v>
      </c>
      <c r="D112" s="41" t="s">
        <v>71</v>
      </c>
      <c r="E112" s="6" t="s">
        <v>205</v>
      </c>
      <c r="F112" s="88" t="s">
        <v>16</v>
      </c>
      <c r="G112" s="88" t="s">
        <v>53</v>
      </c>
      <c r="H112" s="88" t="s">
        <v>55</v>
      </c>
      <c r="I112" s="88">
        <v>1903</v>
      </c>
      <c r="J112" s="88">
        <v>2000</v>
      </c>
      <c r="K112" s="168" t="s">
        <v>75</v>
      </c>
      <c r="L112" s="8" t="str">
        <f>C112&amp;"_"&amp;H112&amp;"_"&amp;E112</f>
        <v>ngp_cumcap_rimFSU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150</v>
      </c>
      <c r="AO112" s="19">
        <v>191</v>
      </c>
      <c r="AP112" s="19">
        <v>191</v>
      </c>
      <c r="AQ112" s="19">
        <v>191</v>
      </c>
      <c r="AR112" s="19">
        <v>191</v>
      </c>
      <c r="AS112" s="19">
        <v>191</v>
      </c>
      <c r="AT112" s="19">
        <v>591</v>
      </c>
      <c r="AU112" s="19">
        <v>591</v>
      </c>
      <c r="AV112" s="19">
        <v>591</v>
      </c>
      <c r="AW112" s="19">
        <v>591</v>
      </c>
      <c r="AX112" s="19">
        <v>1057</v>
      </c>
      <c r="AY112" s="19">
        <v>1338.6</v>
      </c>
      <c r="AZ112" s="19">
        <v>1338.6</v>
      </c>
      <c r="BA112" s="19">
        <v>1338.6</v>
      </c>
      <c r="BB112" s="19">
        <v>1338.6</v>
      </c>
      <c r="BC112" s="19">
        <v>1338.6</v>
      </c>
      <c r="BD112" s="19">
        <v>1338.6</v>
      </c>
      <c r="BE112" s="19">
        <v>1338.6</v>
      </c>
      <c r="BF112" s="19">
        <v>1355.3999999999999</v>
      </c>
      <c r="BG112" s="19">
        <v>1505.3999999999999</v>
      </c>
      <c r="BH112" s="19">
        <v>1517.3999999999999</v>
      </c>
      <c r="BI112" s="19">
        <v>2588.3999999999996</v>
      </c>
      <c r="BJ112" s="19">
        <v>2588.3999999999996</v>
      </c>
      <c r="BK112" s="19">
        <v>3662.3999999999996</v>
      </c>
      <c r="BL112" s="19">
        <v>3875.3999999999996</v>
      </c>
      <c r="BM112" s="19">
        <v>4027.9999999999995</v>
      </c>
      <c r="BN112" s="19">
        <v>4503</v>
      </c>
      <c r="BO112" s="19">
        <v>5062</v>
      </c>
      <c r="BP112" s="19">
        <v>5360</v>
      </c>
      <c r="BQ112" s="19">
        <v>5452</v>
      </c>
      <c r="BR112" s="19">
        <v>6719.5</v>
      </c>
      <c r="BS112" s="19">
        <v>7392.5</v>
      </c>
      <c r="BT112" s="19">
        <v>7790.5</v>
      </c>
      <c r="BU112" s="19">
        <v>7951.1</v>
      </c>
      <c r="BV112" s="19">
        <v>8847.1</v>
      </c>
      <c r="BW112" s="19">
        <v>9525.1</v>
      </c>
      <c r="BX112" s="19">
        <v>11021.800000000001</v>
      </c>
      <c r="BY112" s="19">
        <v>12981.800000000001</v>
      </c>
      <c r="BZ112" s="19">
        <v>13681.800000000001</v>
      </c>
      <c r="CA112" s="19">
        <v>18833.800000000003</v>
      </c>
      <c r="CB112" s="19">
        <v>21402.800000000003</v>
      </c>
      <c r="CC112" s="19">
        <v>22613.250000000004</v>
      </c>
      <c r="CD112" s="19">
        <v>27898.750000000004</v>
      </c>
      <c r="CE112" s="19">
        <v>29660.750000000004</v>
      </c>
      <c r="CF112" s="19">
        <v>30941.250000000004</v>
      </c>
      <c r="CG112" s="19">
        <v>34631.25</v>
      </c>
      <c r="CH112" s="19">
        <v>37773.25</v>
      </c>
      <c r="CI112" s="19">
        <v>40032.85</v>
      </c>
      <c r="CJ112" s="19">
        <v>41132.85</v>
      </c>
      <c r="CK112" s="19">
        <v>44732.85</v>
      </c>
      <c r="CL112" s="19">
        <v>46732.85</v>
      </c>
      <c r="CM112" s="19">
        <v>47032.85</v>
      </c>
      <c r="CN112" s="19">
        <v>47868.85</v>
      </c>
      <c r="CO112" s="19">
        <v>51977.81</v>
      </c>
      <c r="CP112" s="19">
        <v>53615.11</v>
      </c>
      <c r="CQ112" s="19">
        <v>55415.11</v>
      </c>
      <c r="CR112" s="19">
        <v>57745.11</v>
      </c>
      <c r="CS112" s="19">
        <v>59610.11</v>
      </c>
      <c r="CT112" s="19">
        <v>60980.11</v>
      </c>
      <c r="CU112" s="19">
        <v>61755.11</v>
      </c>
      <c r="CV112" s="19">
        <v>61836.1</v>
      </c>
      <c r="CW112" s="19">
        <v>63102.335999999996</v>
      </c>
      <c r="CX112" s="19">
        <v>63477.742999999995</v>
      </c>
      <c r="CY112" s="19">
        <v>65094.120979999992</v>
      </c>
      <c r="CZ112" s="19">
        <v>65286.120979999992</v>
      </c>
      <c r="DA112" s="19">
        <v>65669.620979999992</v>
      </c>
      <c r="DB112" s="19">
        <v>66339.32097999999</v>
      </c>
      <c r="DC112" s="19">
        <v>66955.460979999989</v>
      </c>
      <c r="DD112" s="19">
        <v>67850.265979999982</v>
      </c>
      <c r="DE112" s="19">
        <v>68723.245979999978</v>
      </c>
      <c r="DF112" s="19">
        <v>70320.455979999984</v>
      </c>
      <c r="DG112" s="19"/>
      <c r="DH112" s="19"/>
      <c r="DI112" s="19"/>
      <c r="DJ112" s="19"/>
      <c r="DK112" s="19"/>
    </row>
    <row r="113" spans="1:171" x14ac:dyDescent="0.25">
      <c r="A113" s="217" t="str">
        <f>L113</f>
        <v>ngp_cumcap_rim</v>
      </c>
      <c r="B113" s="41" t="s">
        <v>92</v>
      </c>
      <c r="C113" s="42" t="s">
        <v>93</v>
      </c>
      <c r="D113" s="41" t="s">
        <v>76</v>
      </c>
      <c r="E113" s="6" t="s">
        <v>152</v>
      </c>
      <c r="F113" s="88" t="s">
        <v>16</v>
      </c>
      <c r="G113" s="88" t="s">
        <v>53</v>
      </c>
      <c r="H113" s="88" t="s">
        <v>55</v>
      </c>
      <c r="I113" s="88">
        <v>1903</v>
      </c>
      <c r="J113" s="88">
        <v>2000</v>
      </c>
      <c r="K113" s="168" t="s">
        <v>75</v>
      </c>
      <c r="L113" s="8" t="str">
        <f>C113&amp;"_"&amp;H113&amp;"_"&amp;E113</f>
        <v>ngp_cumcap_rim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0.81</v>
      </c>
      <c r="BH113" s="19">
        <v>0.81</v>
      </c>
      <c r="BI113" s="19">
        <v>0.81</v>
      </c>
      <c r="BJ113" s="19">
        <v>0.81</v>
      </c>
      <c r="BK113" s="19">
        <v>0.81</v>
      </c>
      <c r="BL113" s="19">
        <v>0.81</v>
      </c>
      <c r="BM113" s="19">
        <v>0.81</v>
      </c>
      <c r="BN113" s="19">
        <v>60.81</v>
      </c>
      <c r="BO113" s="19">
        <v>120.81</v>
      </c>
      <c r="BP113" s="19">
        <v>125.81</v>
      </c>
      <c r="BQ113" s="19">
        <v>155.81</v>
      </c>
      <c r="BR113" s="19">
        <v>155.81</v>
      </c>
      <c r="BS113" s="19">
        <v>173.09</v>
      </c>
      <c r="BT113" s="19">
        <v>173.09</v>
      </c>
      <c r="BU113" s="19">
        <v>173.476</v>
      </c>
      <c r="BV113" s="19">
        <v>254.976</v>
      </c>
      <c r="BW113" s="19">
        <v>279.976</v>
      </c>
      <c r="BX113" s="19">
        <v>306.476</v>
      </c>
      <c r="BY113" s="19">
        <v>412.86599999999999</v>
      </c>
      <c r="BZ113" s="19">
        <v>511.61599999999999</v>
      </c>
      <c r="CA113" s="19">
        <v>705.91599999999994</v>
      </c>
      <c r="CB113" s="19">
        <v>954.16599999999994</v>
      </c>
      <c r="CC113" s="19">
        <v>954.16599999999994</v>
      </c>
      <c r="CD113" s="19">
        <v>1171.1659999999999</v>
      </c>
      <c r="CE113" s="19">
        <v>1228.6659999999999</v>
      </c>
      <c r="CF113" s="19">
        <v>2068.4659999999999</v>
      </c>
      <c r="CG113" s="19">
        <v>2650.4659999999999</v>
      </c>
      <c r="CH113" s="19">
        <v>2801.4659999999999</v>
      </c>
      <c r="CI113" s="19">
        <v>3350.366</v>
      </c>
      <c r="CJ113" s="19">
        <v>4052.366</v>
      </c>
      <c r="CK113" s="19">
        <v>4864.0659999999998</v>
      </c>
      <c r="CL113" s="19">
        <v>4927.9759999999997</v>
      </c>
      <c r="CM113" s="19">
        <v>5571.9110000000001</v>
      </c>
      <c r="CN113" s="19">
        <v>6188.8109999999997</v>
      </c>
      <c r="CO113" s="19">
        <v>7570.4009999999998</v>
      </c>
      <c r="CP113" s="19">
        <v>8740.4009999999998</v>
      </c>
      <c r="CQ113" s="19">
        <v>9482.0859999999993</v>
      </c>
      <c r="CR113" s="19">
        <v>10676.732</v>
      </c>
      <c r="CS113" s="19">
        <v>11098.632</v>
      </c>
      <c r="CT113" s="19">
        <v>11881.714</v>
      </c>
      <c r="CU113" s="19">
        <v>13372.013999999999</v>
      </c>
      <c r="CV113" s="19">
        <v>15555.353999999999</v>
      </c>
      <c r="CW113" s="19">
        <v>16863.403999999999</v>
      </c>
      <c r="CX113" s="19">
        <v>20722.694</v>
      </c>
      <c r="CY113" s="19">
        <v>24533.135999999999</v>
      </c>
      <c r="CZ113" s="19">
        <v>28616.085999999999</v>
      </c>
      <c r="DA113" s="19">
        <v>31506.425999999999</v>
      </c>
      <c r="DB113" s="19">
        <v>36330.875999999997</v>
      </c>
      <c r="DC113" s="19">
        <v>41403.815999999999</v>
      </c>
      <c r="DD113" s="19">
        <v>43440.665999999997</v>
      </c>
      <c r="DE113" s="19">
        <v>45733.385999999999</v>
      </c>
      <c r="DF113" s="19">
        <v>50728.760999999999</v>
      </c>
      <c r="DG113" s="19"/>
      <c r="DH113" s="19"/>
      <c r="DI113" s="19"/>
      <c r="DJ113" s="19"/>
      <c r="DK113" s="19"/>
    </row>
    <row r="114" spans="1:171" x14ac:dyDescent="0.25">
      <c r="A114" s="217" t="str">
        <f>L114</f>
        <v>ngp_cumcap_peri</v>
      </c>
      <c r="B114" s="41" t="s">
        <v>92</v>
      </c>
      <c r="C114" s="42" t="s">
        <v>93</v>
      </c>
      <c r="D114" s="41" t="s">
        <v>77</v>
      </c>
      <c r="E114" s="6" t="s">
        <v>45</v>
      </c>
      <c r="F114" s="88" t="s">
        <v>16</v>
      </c>
      <c r="G114" s="88" t="s">
        <v>53</v>
      </c>
      <c r="H114" s="88" t="s">
        <v>55</v>
      </c>
      <c r="I114" s="88">
        <v>1903</v>
      </c>
      <c r="J114" s="88">
        <v>2000</v>
      </c>
      <c r="K114" s="168" t="s">
        <v>75</v>
      </c>
      <c r="L114" s="8" t="str">
        <f>C114&amp;"_"&amp;H114&amp;"_"&amp;E114</f>
        <v>ngp_cumcap_peri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5</v>
      </c>
      <c r="AT114" s="19">
        <v>5</v>
      </c>
      <c r="AU114" s="19">
        <v>5</v>
      </c>
      <c r="AV114" s="19">
        <v>5</v>
      </c>
      <c r="AW114" s="19">
        <v>5</v>
      </c>
      <c r="AX114" s="19">
        <v>5</v>
      </c>
      <c r="AY114" s="19">
        <v>5</v>
      </c>
      <c r="AZ114" s="19">
        <v>5</v>
      </c>
      <c r="BA114" s="19">
        <v>5</v>
      </c>
      <c r="BB114" s="19">
        <v>5</v>
      </c>
      <c r="BC114" s="19">
        <v>5</v>
      </c>
      <c r="BD114" s="19">
        <v>5</v>
      </c>
      <c r="BE114" s="19">
        <v>5</v>
      </c>
      <c r="BF114" s="19">
        <v>11.5</v>
      </c>
      <c r="BG114" s="19">
        <v>11.5</v>
      </c>
      <c r="BH114" s="19">
        <v>36.5</v>
      </c>
      <c r="BI114" s="19">
        <v>62.5</v>
      </c>
      <c r="BJ114" s="19">
        <v>77.5</v>
      </c>
      <c r="BK114" s="19">
        <v>106.5</v>
      </c>
      <c r="BL114" s="19">
        <v>143.5</v>
      </c>
      <c r="BM114" s="19">
        <v>408.5</v>
      </c>
      <c r="BN114" s="19">
        <v>487.5</v>
      </c>
      <c r="BO114" s="19">
        <v>531.5</v>
      </c>
      <c r="BP114" s="19">
        <v>649.85</v>
      </c>
      <c r="BQ114" s="19">
        <v>712.2</v>
      </c>
      <c r="BR114" s="19">
        <v>960</v>
      </c>
      <c r="BS114" s="19">
        <v>1274.5999999999999</v>
      </c>
      <c r="BT114" s="19">
        <v>1391.80296</v>
      </c>
      <c r="BU114" s="19">
        <v>1732.9029599999999</v>
      </c>
      <c r="BV114" s="19">
        <v>1940.80296</v>
      </c>
      <c r="BW114" s="19">
        <v>2299.7029600000001</v>
      </c>
      <c r="BX114" s="19">
        <v>2738.5819600000004</v>
      </c>
      <c r="BY114" s="19">
        <v>2931.5359600000002</v>
      </c>
      <c r="BZ114" s="19">
        <v>3190.8559600000003</v>
      </c>
      <c r="CA114" s="19">
        <v>3466.3559600000003</v>
      </c>
      <c r="CB114" s="19">
        <v>4069.9559600000002</v>
      </c>
      <c r="CC114" s="19">
        <v>5398.5559600000006</v>
      </c>
      <c r="CD114" s="19">
        <v>6671.4159600000003</v>
      </c>
      <c r="CE114" s="19">
        <v>7951.8159599999999</v>
      </c>
      <c r="CF114" s="19">
        <v>9635.2159599999995</v>
      </c>
      <c r="CG114" s="19">
        <v>11177.615959999999</v>
      </c>
      <c r="CH114" s="19">
        <v>12822.785959999999</v>
      </c>
      <c r="CI114" s="19">
        <v>15162.14596</v>
      </c>
      <c r="CJ114" s="19">
        <v>18425.954959999999</v>
      </c>
      <c r="CK114" s="19">
        <v>22366.394959999998</v>
      </c>
      <c r="CL114" s="19">
        <v>26715.824959999998</v>
      </c>
      <c r="CM114" s="19">
        <v>30192.184959999999</v>
      </c>
      <c r="CN114" s="19">
        <v>33742.804960000001</v>
      </c>
      <c r="CO114" s="19">
        <v>38820.614960000006</v>
      </c>
      <c r="CP114" s="19">
        <v>42048.064960000011</v>
      </c>
      <c r="CQ114" s="19">
        <v>44345.224960000007</v>
      </c>
      <c r="CR114" s="19">
        <v>46416.894960000005</v>
      </c>
      <c r="CS114" s="19">
        <v>48838.094960000002</v>
      </c>
      <c r="CT114" s="19">
        <v>51537.624960000001</v>
      </c>
      <c r="CU114" s="19">
        <v>55043.374960000001</v>
      </c>
      <c r="CV114" s="19">
        <v>56180.024960000002</v>
      </c>
      <c r="CW114" s="19">
        <v>57166.124960000001</v>
      </c>
      <c r="CX114" s="19">
        <v>59978.47496</v>
      </c>
      <c r="CY114" s="19">
        <v>64627.08496</v>
      </c>
      <c r="CZ114" s="19">
        <v>70793.084960000007</v>
      </c>
      <c r="DA114" s="19">
        <v>78219.564960000003</v>
      </c>
      <c r="DB114" s="19">
        <v>82061.984960000002</v>
      </c>
      <c r="DC114" s="19">
        <v>87317.114960000006</v>
      </c>
      <c r="DD114" s="19">
        <v>92660.114960000006</v>
      </c>
      <c r="DE114" s="19">
        <v>101892.48896</v>
      </c>
      <c r="DF114" s="19">
        <v>109172.38896</v>
      </c>
      <c r="DG114" s="19"/>
      <c r="DH114" s="19"/>
      <c r="DI114" s="19"/>
      <c r="DJ114" s="19"/>
      <c r="DK114" s="19"/>
    </row>
    <row r="115" spans="1:171" x14ac:dyDescent="0.25">
      <c r="A115" s="217" t="str">
        <f>L115</f>
        <v>ngp_cumcap_glob</v>
      </c>
      <c r="B115" s="41" t="s">
        <v>92</v>
      </c>
      <c r="C115" s="42" t="s">
        <v>93</v>
      </c>
      <c r="D115" s="41" t="s">
        <v>15</v>
      </c>
      <c r="E115" s="6" t="s">
        <v>46</v>
      </c>
      <c r="F115" s="88" t="s">
        <v>16</v>
      </c>
      <c r="G115" s="88" t="s">
        <v>53</v>
      </c>
      <c r="H115" s="88" t="s">
        <v>55</v>
      </c>
      <c r="I115" s="88">
        <v>1903</v>
      </c>
      <c r="J115" s="88">
        <v>2000</v>
      </c>
      <c r="K115" s="168" t="s">
        <v>75</v>
      </c>
      <c r="L115" s="8" t="str">
        <f>C115&amp;"_"&amp;H115&amp;"_"&amp;E115</f>
        <v>ngp_cumcap_glob</v>
      </c>
      <c r="M115" s="20">
        <v>10</v>
      </c>
      <c r="N115" s="20">
        <v>10</v>
      </c>
      <c r="O115" s="20">
        <v>10</v>
      </c>
      <c r="P115" s="20">
        <v>16</v>
      </c>
      <c r="Q115" s="20">
        <v>16</v>
      </c>
      <c r="R115" s="20">
        <v>19.100000000000001</v>
      </c>
      <c r="S115" s="20">
        <v>19.100000000000001</v>
      </c>
      <c r="T115" s="20">
        <v>19.100000000000001</v>
      </c>
      <c r="U115" s="20">
        <v>28.700000000000003</v>
      </c>
      <c r="V115" s="20">
        <v>37.5</v>
      </c>
      <c r="W115" s="20">
        <v>37.5</v>
      </c>
      <c r="X115" s="20">
        <v>42.5</v>
      </c>
      <c r="Y115" s="20">
        <v>42.5</v>
      </c>
      <c r="Z115" s="20">
        <v>42.5</v>
      </c>
      <c r="AA115" s="20">
        <v>62.5</v>
      </c>
      <c r="AB115" s="20">
        <v>111.5</v>
      </c>
      <c r="AC115" s="20">
        <v>171.5</v>
      </c>
      <c r="AD115" s="20">
        <v>248.5</v>
      </c>
      <c r="AE115" s="20">
        <v>276</v>
      </c>
      <c r="AF115" s="20">
        <v>331</v>
      </c>
      <c r="AG115" s="20">
        <v>372.3</v>
      </c>
      <c r="AH115" s="20">
        <v>551.79999999999995</v>
      </c>
      <c r="AI115" s="20">
        <v>633.29999999999995</v>
      </c>
      <c r="AJ115" s="20">
        <v>785.3</v>
      </c>
      <c r="AK115" s="20">
        <v>979.3</v>
      </c>
      <c r="AL115" s="20">
        <v>1273.3</v>
      </c>
      <c r="AM115" s="20">
        <v>1548.675</v>
      </c>
      <c r="AN115" s="20">
        <v>2001.0749999999998</v>
      </c>
      <c r="AO115" s="20">
        <v>2139.0749999999998</v>
      </c>
      <c r="AP115" s="20">
        <v>2183.0749999999998</v>
      </c>
      <c r="AQ115" s="20">
        <v>2187.0749999999998</v>
      </c>
      <c r="AR115" s="20">
        <v>2193.0749999999998</v>
      </c>
      <c r="AS115" s="20">
        <v>2204.0749999999998</v>
      </c>
      <c r="AT115" s="20">
        <v>2629.375</v>
      </c>
      <c r="AU115" s="20">
        <v>2773.7750000000001</v>
      </c>
      <c r="AV115" s="20">
        <v>3151.3250000000003</v>
      </c>
      <c r="AW115" s="20">
        <v>3283.3199900000004</v>
      </c>
      <c r="AX115" s="20">
        <v>3935.9199900000003</v>
      </c>
      <c r="AY115" s="20">
        <v>4573.9199900000003</v>
      </c>
      <c r="AZ115" s="20">
        <v>4823.1779900000001</v>
      </c>
      <c r="BA115" s="20">
        <v>5299.9779900000003</v>
      </c>
      <c r="BB115" s="20">
        <v>5316.9579899999999</v>
      </c>
      <c r="BC115" s="20">
        <v>5519.9679900000001</v>
      </c>
      <c r="BD115" s="20">
        <v>5609.8199800000002</v>
      </c>
      <c r="BE115" s="20">
        <v>6039.1149700000005</v>
      </c>
      <c r="BF115" s="20">
        <v>7875.679970000001</v>
      </c>
      <c r="BG115" s="20">
        <v>10342.239970000001</v>
      </c>
      <c r="BH115" s="20">
        <v>12340.81997</v>
      </c>
      <c r="BI115" s="20">
        <v>15539.11197</v>
      </c>
      <c r="BJ115" s="20">
        <v>17357.69397</v>
      </c>
      <c r="BK115" s="20">
        <v>21214.573970000001</v>
      </c>
      <c r="BL115" s="20">
        <v>25435.86997</v>
      </c>
      <c r="BM115" s="20">
        <v>28331.717970000002</v>
      </c>
      <c r="BN115" s="20">
        <v>32341.723969999999</v>
      </c>
      <c r="BO115" s="20">
        <v>35603.889969999997</v>
      </c>
      <c r="BP115" s="20">
        <v>40739.021970000002</v>
      </c>
      <c r="BQ115" s="20">
        <v>45681.187969999999</v>
      </c>
      <c r="BR115" s="20">
        <v>50607.086969999997</v>
      </c>
      <c r="BS115" s="20">
        <v>55368.586969999997</v>
      </c>
      <c r="BT115" s="20">
        <v>59160.510929999997</v>
      </c>
      <c r="BU115" s="20">
        <v>63395.797930000001</v>
      </c>
      <c r="BV115" s="20">
        <v>68942.803929999995</v>
      </c>
      <c r="BW115" s="20">
        <v>75314.803929999995</v>
      </c>
      <c r="BX115" s="20">
        <v>83527.398929999996</v>
      </c>
      <c r="BY115" s="20">
        <v>94517.512929999997</v>
      </c>
      <c r="BZ115" s="20">
        <v>103079.49093</v>
      </c>
      <c r="CA115" s="20">
        <v>114405.30292999999</v>
      </c>
      <c r="CB115" s="20">
        <v>126957.45392999999</v>
      </c>
      <c r="CC115" s="20">
        <v>140389.90892999998</v>
      </c>
      <c r="CD115" s="20">
        <v>158589.56391999999</v>
      </c>
      <c r="CE115" s="20">
        <v>173847.79191999999</v>
      </c>
      <c r="CF115" s="20">
        <v>190884.96792</v>
      </c>
      <c r="CG115" s="20">
        <v>206408.38792000001</v>
      </c>
      <c r="CH115" s="20">
        <v>220437.56792</v>
      </c>
      <c r="CI115" s="20">
        <v>232929.33491999999</v>
      </c>
      <c r="CJ115" s="20">
        <v>241706.88592</v>
      </c>
      <c r="CK115" s="20">
        <v>254310.63292</v>
      </c>
      <c r="CL115" s="20">
        <v>263119.97292000003</v>
      </c>
      <c r="CM115" s="20">
        <v>271713.79892000003</v>
      </c>
      <c r="CN115" s="20">
        <v>278860.33592000004</v>
      </c>
      <c r="CO115" s="20">
        <v>291266.65792000003</v>
      </c>
      <c r="CP115" s="20">
        <v>299888.53292000003</v>
      </c>
      <c r="CQ115" s="20">
        <v>307435.75892000005</v>
      </c>
      <c r="CR115" s="20">
        <v>314576.87091000006</v>
      </c>
      <c r="CS115" s="20">
        <v>322355.49890000006</v>
      </c>
      <c r="CT115" s="20">
        <v>330808.96890000009</v>
      </c>
      <c r="CU115" s="20">
        <v>341515.50789000012</v>
      </c>
      <c r="CV115" s="20">
        <v>350022.98489000008</v>
      </c>
      <c r="CW115" s="20">
        <v>359444.16776000004</v>
      </c>
      <c r="CX115" s="20">
        <v>373114.57356000005</v>
      </c>
      <c r="CY115" s="20">
        <v>393295.49448000005</v>
      </c>
      <c r="CZ115" s="20">
        <v>414634.51985000004</v>
      </c>
      <c r="DA115" s="20">
        <v>436831.45785000006</v>
      </c>
      <c r="DB115" s="20">
        <v>459089.98085000005</v>
      </c>
      <c r="DC115" s="20">
        <v>478159.65685000003</v>
      </c>
      <c r="DD115" s="20">
        <v>495682.88385000004</v>
      </c>
      <c r="DE115" s="20">
        <v>521080.21285000001</v>
      </c>
      <c r="DF115" s="20">
        <v>565132.50785000005</v>
      </c>
    </row>
    <row r="116" spans="1:171" x14ac:dyDescent="0.25">
      <c r="F116" s="91"/>
      <c r="G116" s="91"/>
      <c r="H116" s="91"/>
      <c r="I116" s="91"/>
      <c r="J116" s="91"/>
      <c r="K116" s="172"/>
      <c r="L116" s="7"/>
    </row>
    <row r="117" spans="1:171" x14ac:dyDescent="0.25">
      <c r="A117" s="217" t="str">
        <f t="shared" ref="A117:A133" si="14">L117</f>
        <v>ngp_cumuni_core</v>
      </c>
      <c r="B117" s="41" t="s">
        <v>92</v>
      </c>
      <c r="C117" s="42" t="s">
        <v>93</v>
      </c>
      <c r="D117" s="41" t="s">
        <v>70</v>
      </c>
      <c r="E117" s="6" t="s">
        <v>44</v>
      </c>
      <c r="F117" s="88" t="s">
        <v>74</v>
      </c>
      <c r="G117" s="88" t="s">
        <v>59</v>
      </c>
      <c r="H117" s="88" t="s">
        <v>60</v>
      </c>
      <c r="I117" s="88">
        <v>1903</v>
      </c>
      <c r="J117" s="88">
        <v>2000</v>
      </c>
      <c r="K117" s="168" t="s">
        <v>75</v>
      </c>
      <c r="L117" s="8" t="str">
        <f>C117&amp;"_"&amp;H117&amp;"_"&amp;E117</f>
        <v>ngp_cumuni_core</v>
      </c>
      <c r="M117" s="19">
        <v>1</v>
      </c>
      <c r="N117" s="19">
        <v>1</v>
      </c>
      <c r="O117" s="19">
        <v>1</v>
      </c>
      <c r="P117" s="19">
        <v>3</v>
      </c>
      <c r="Q117" s="19">
        <v>3</v>
      </c>
      <c r="R117" s="19">
        <v>4</v>
      </c>
      <c r="S117" s="19">
        <v>4</v>
      </c>
      <c r="T117" s="19">
        <v>4</v>
      </c>
      <c r="U117" s="19">
        <v>6</v>
      </c>
      <c r="V117" s="19">
        <v>7</v>
      </c>
      <c r="W117" s="19">
        <v>7</v>
      </c>
      <c r="X117" s="19">
        <v>8</v>
      </c>
      <c r="Y117" s="19">
        <v>8</v>
      </c>
      <c r="Z117" s="19">
        <v>8</v>
      </c>
      <c r="AA117" s="19">
        <v>10</v>
      </c>
      <c r="AB117" s="19">
        <v>14</v>
      </c>
      <c r="AC117" s="19">
        <v>18</v>
      </c>
      <c r="AD117" s="19">
        <v>24</v>
      </c>
      <c r="AE117" s="19">
        <v>27</v>
      </c>
      <c r="AF117" s="19">
        <v>32</v>
      </c>
      <c r="AG117" s="19">
        <v>40</v>
      </c>
      <c r="AH117" s="19">
        <v>50</v>
      </c>
      <c r="AI117" s="19">
        <v>56</v>
      </c>
      <c r="AJ117" s="19">
        <v>74</v>
      </c>
      <c r="AK117" s="19">
        <v>87</v>
      </c>
      <c r="AL117" s="19">
        <v>104</v>
      </c>
      <c r="AM117" s="19">
        <v>121</v>
      </c>
      <c r="AN117" s="19">
        <v>138</v>
      </c>
      <c r="AO117" s="19">
        <v>142</v>
      </c>
      <c r="AP117" s="19">
        <v>146</v>
      </c>
      <c r="AQ117" s="19">
        <v>147</v>
      </c>
      <c r="AR117" s="19">
        <v>149</v>
      </c>
      <c r="AS117" s="19">
        <v>151</v>
      </c>
      <c r="AT117" s="19">
        <v>158</v>
      </c>
      <c r="AU117" s="19">
        <v>168</v>
      </c>
      <c r="AV117" s="19">
        <v>186</v>
      </c>
      <c r="AW117" s="19">
        <v>207</v>
      </c>
      <c r="AX117" s="19">
        <v>218</v>
      </c>
      <c r="AY117" s="19">
        <v>229</v>
      </c>
      <c r="AZ117" s="19">
        <v>246</v>
      </c>
      <c r="BA117" s="19">
        <v>259</v>
      </c>
      <c r="BB117" s="19">
        <v>263</v>
      </c>
      <c r="BC117" s="19">
        <v>278</v>
      </c>
      <c r="BD117" s="19">
        <v>292</v>
      </c>
      <c r="BE117" s="19">
        <v>330</v>
      </c>
      <c r="BF117" s="19">
        <v>397</v>
      </c>
      <c r="BG117" s="19">
        <v>473</v>
      </c>
      <c r="BH117" s="19">
        <v>534</v>
      </c>
      <c r="BI117" s="19">
        <v>604</v>
      </c>
      <c r="BJ117" s="19">
        <v>677</v>
      </c>
      <c r="BK117" s="19">
        <v>748</v>
      </c>
      <c r="BL117" s="19">
        <v>822</v>
      </c>
      <c r="BM117" s="19">
        <v>887</v>
      </c>
      <c r="BN117" s="19">
        <v>954</v>
      </c>
      <c r="BO117" s="19">
        <v>1021</v>
      </c>
      <c r="BP117" s="19">
        <v>1113</v>
      </c>
      <c r="BQ117" s="19">
        <v>1174</v>
      </c>
      <c r="BR117" s="19">
        <v>1227</v>
      </c>
      <c r="BS117" s="19">
        <v>1285</v>
      </c>
      <c r="BT117" s="19">
        <v>1346</v>
      </c>
      <c r="BU117" s="19">
        <v>1420</v>
      </c>
      <c r="BV117" s="19">
        <v>1490</v>
      </c>
      <c r="BW117" s="19">
        <v>1565</v>
      </c>
      <c r="BX117" s="19">
        <v>1656</v>
      </c>
      <c r="BY117" s="19">
        <v>1768</v>
      </c>
      <c r="BZ117" s="19">
        <v>1900</v>
      </c>
      <c r="CA117" s="19">
        <v>2042</v>
      </c>
      <c r="CB117" s="19">
        <v>2196</v>
      </c>
      <c r="CC117" s="19">
        <v>2349</v>
      </c>
      <c r="CD117" s="19">
        <v>2503</v>
      </c>
      <c r="CE117" s="19">
        <v>2623</v>
      </c>
      <c r="CF117" s="19">
        <v>2744</v>
      </c>
      <c r="CG117" s="19">
        <v>2841</v>
      </c>
      <c r="CH117" s="19">
        <v>2923</v>
      </c>
      <c r="CI117" s="19">
        <v>2997</v>
      </c>
      <c r="CJ117" s="19">
        <v>3058</v>
      </c>
      <c r="CK117" s="19">
        <v>3111</v>
      </c>
      <c r="CL117" s="19">
        <v>3169</v>
      </c>
      <c r="CM117" s="19">
        <v>3281</v>
      </c>
      <c r="CN117" s="19">
        <v>3419</v>
      </c>
      <c r="CO117" s="19">
        <v>3560</v>
      </c>
      <c r="CP117" s="19">
        <v>3755</v>
      </c>
      <c r="CQ117" s="19">
        <v>3970</v>
      </c>
      <c r="CR117" s="19">
        <v>4220</v>
      </c>
      <c r="CS117" s="19">
        <v>4731</v>
      </c>
      <c r="CT117" s="19">
        <v>5222</v>
      </c>
      <c r="CU117" s="19">
        <v>5710</v>
      </c>
      <c r="CV117" s="19">
        <v>6311</v>
      </c>
      <c r="CW117" s="19">
        <v>6859</v>
      </c>
      <c r="CX117" s="19">
        <v>7457</v>
      </c>
      <c r="CY117" s="19">
        <v>7969</v>
      </c>
      <c r="CZ117" s="19">
        <v>8622</v>
      </c>
      <c r="DA117" s="19">
        <v>9178</v>
      </c>
      <c r="DB117" s="19">
        <v>9616</v>
      </c>
      <c r="DC117" s="19">
        <v>9892</v>
      </c>
      <c r="DD117" s="19">
        <v>10190</v>
      </c>
      <c r="DE117" s="19">
        <v>10578</v>
      </c>
      <c r="DF117" s="19">
        <v>10977</v>
      </c>
      <c r="DG117" s="19"/>
      <c r="DH117" s="19"/>
      <c r="DI117" s="19"/>
      <c r="DJ117" s="19"/>
      <c r="DK117" s="19"/>
    </row>
    <row r="118" spans="1:171" x14ac:dyDescent="0.25">
      <c r="A118" s="217" t="str">
        <f t="shared" si="14"/>
        <v>ngp_cumuni_rimFSU</v>
      </c>
      <c r="B118" s="41" t="s">
        <v>92</v>
      </c>
      <c r="C118" s="42" t="s">
        <v>93</v>
      </c>
      <c r="D118" s="41" t="s">
        <v>71</v>
      </c>
      <c r="E118" s="6" t="s">
        <v>205</v>
      </c>
      <c r="F118" s="88" t="s">
        <v>74</v>
      </c>
      <c r="G118" s="88" t="s">
        <v>59</v>
      </c>
      <c r="H118" s="88" t="s">
        <v>60</v>
      </c>
      <c r="I118" s="88">
        <v>1903</v>
      </c>
      <c r="J118" s="88">
        <v>2000</v>
      </c>
      <c r="K118" s="168" t="s">
        <v>75</v>
      </c>
      <c r="L118" s="8" t="str">
        <f>C118&amp;"_"&amp;H118&amp;"_"&amp;E118</f>
        <v>ngp_cumuni_rimFSU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3</v>
      </c>
      <c r="AO118" s="19">
        <v>4</v>
      </c>
      <c r="AP118" s="19">
        <v>4</v>
      </c>
      <c r="AQ118" s="19">
        <v>4</v>
      </c>
      <c r="AR118" s="19">
        <v>4</v>
      </c>
      <c r="AS118" s="19">
        <v>4</v>
      </c>
      <c r="AT118" s="19">
        <v>12</v>
      </c>
      <c r="AU118" s="19">
        <v>12</v>
      </c>
      <c r="AV118" s="19">
        <v>12</v>
      </c>
      <c r="AW118" s="19">
        <v>12</v>
      </c>
      <c r="AX118" s="19">
        <v>13</v>
      </c>
      <c r="AY118" s="19">
        <v>17</v>
      </c>
      <c r="AZ118" s="19">
        <v>17</v>
      </c>
      <c r="BA118" s="19">
        <v>17</v>
      </c>
      <c r="BB118" s="19">
        <v>17</v>
      </c>
      <c r="BC118" s="19">
        <v>17</v>
      </c>
      <c r="BD118" s="19">
        <v>17</v>
      </c>
      <c r="BE118" s="19">
        <v>17</v>
      </c>
      <c r="BF118" s="19">
        <v>19</v>
      </c>
      <c r="BG118" s="19">
        <v>22</v>
      </c>
      <c r="BH118" s="19">
        <v>23</v>
      </c>
      <c r="BI118" s="19">
        <v>27</v>
      </c>
      <c r="BJ118" s="19">
        <v>27</v>
      </c>
      <c r="BK118" s="19">
        <v>36</v>
      </c>
      <c r="BL118" s="19">
        <v>39</v>
      </c>
      <c r="BM118" s="19">
        <v>45</v>
      </c>
      <c r="BN118" s="19">
        <v>48</v>
      </c>
      <c r="BO118" s="19">
        <v>51</v>
      </c>
      <c r="BP118" s="19">
        <v>56</v>
      </c>
      <c r="BQ118" s="19">
        <v>58</v>
      </c>
      <c r="BR118" s="19">
        <v>66</v>
      </c>
      <c r="BS118" s="19">
        <v>76</v>
      </c>
      <c r="BT118" s="19">
        <v>83</v>
      </c>
      <c r="BU118" s="19">
        <v>87</v>
      </c>
      <c r="BV118" s="19">
        <v>99</v>
      </c>
      <c r="BW118" s="19">
        <v>110</v>
      </c>
      <c r="BX118" s="19">
        <v>124</v>
      </c>
      <c r="BY118" s="19">
        <v>132</v>
      </c>
      <c r="BZ118" s="19">
        <v>136</v>
      </c>
      <c r="CA118" s="19">
        <v>160</v>
      </c>
      <c r="CB118" s="19">
        <v>181</v>
      </c>
      <c r="CC118" s="19">
        <v>185</v>
      </c>
      <c r="CD118" s="19">
        <v>206</v>
      </c>
      <c r="CE118" s="19">
        <v>217</v>
      </c>
      <c r="CF118" s="19">
        <v>228</v>
      </c>
      <c r="CG118" s="19">
        <v>255</v>
      </c>
      <c r="CH118" s="19">
        <v>273</v>
      </c>
      <c r="CI118" s="19">
        <v>290</v>
      </c>
      <c r="CJ118" s="19">
        <v>298</v>
      </c>
      <c r="CK118" s="19">
        <v>313</v>
      </c>
      <c r="CL118" s="19">
        <v>322</v>
      </c>
      <c r="CM118" s="19">
        <v>323</v>
      </c>
      <c r="CN118" s="19">
        <v>328</v>
      </c>
      <c r="CO118" s="19">
        <v>347</v>
      </c>
      <c r="CP118" s="19">
        <v>354</v>
      </c>
      <c r="CQ118" s="19">
        <v>362</v>
      </c>
      <c r="CR118" s="19">
        <v>368</v>
      </c>
      <c r="CS118" s="19">
        <v>376</v>
      </c>
      <c r="CT118" s="19">
        <v>381</v>
      </c>
      <c r="CU118" s="19">
        <v>386</v>
      </c>
      <c r="CV118" s="19">
        <v>393</v>
      </c>
      <c r="CW118" s="19">
        <v>402</v>
      </c>
      <c r="CX118" s="19">
        <v>409</v>
      </c>
      <c r="CY118" s="19">
        <v>417</v>
      </c>
      <c r="CZ118" s="19">
        <v>419</v>
      </c>
      <c r="DA118" s="19">
        <v>428</v>
      </c>
      <c r="DB118" s="19">
        <v>438</v>
      </c>
      <c r="DC118" s="19">
        <v>453</v>
      </c>
      <c r="DD118" s="19">
        <v>475</v>
      </c>
      <c r="DE118" s="19">
        <v>488</v>
      </c>
      <c r="DF118" s="19">
        <v>504</v>
      </c>
      <c r="DG118" s="19"/>
      <c r="DH118" s="19"/>
      <c r="DI118" s="19"/>
      <c r="DJ118" s="19"/>
      <c r="DK118" s="19"/>
    </row>
    <row r="119" spans="1:171" x14ac:dyDescent="0.25">
      <c r="A119" s="217" t="str">
        <f t="shared" si="14"/>
        <v>ngp_cumuni_rim</v>
      </c>
      <c r="B119" s="41" t="s">
        <v>92</v>
      </c>
      <c r="C119" s="42" t="s">
        <v>93</v>
      </c>
      <c r="D119" s="41" t="s">
        <v>76</v>
      </c>
      <c r="E119" s="6" t="s">
        <v>152</v>
      </c>
      <c r="F119" s="88" t="s">
        <v>74</v>
      </c>
      <c r="G119" s="88" t="s">
        <v>59</v>
      </c>
      <c r="H119" s="88" t="s">
        <v>60</v>
      </c>
      <c r="I119" s="88">
        <v>1903</v>
      </c>
      <c r="J119" s="88">
        <v>2000</v>
      </c>
      <c r="K119" s="168" t="s">
        <v>75</v>
      </c>
      <c r="L119" s="8" t="str">
        <f>C119&amp;"_"&amp;H119&amp;"_"&amp;E119</f>
        <v>ngp_cumuni_rim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3</v>
      </c>
      <c r="BH119" s="19">
        <v>3</v>
      </c>
      <c r="BI119" s="19">
        <v>3</v>
      </c>
      <c r="BJ119" s="19">
        <v>3</v>
      </c>
      <c r="BK119" s="19">
        <v>3</v>
      </c>
      <c r="BL119" s="19">
        <v>3</v>
      </c>
      <c r="BM119" s="19">
        <v>3</v>
      </c>
      <c r="BN119" s="19">
        <v>4</v>
      </c>
      <c r="BO119" s="19">
        <v>5</v>
      </c>
      <c r="BP119" s="19">
        <v>6</v>
      </c>
      <c r="BQ119" s="19">
        <v>9</v>
      </c>
      <c r="BR119" s="19">
        <v>9</v>
      </c>
      <c r="BS119" s="19">
        <v>21</v>
      </c>
      <c r="BT119" s="19">
        <v>21</v>
      </c>
      <c r="BU119" s="19">
        <v>22</v>
      </c>
      <c r="BV119" s="19">
        <v>26</v>
      </c>
      <c r="BW119" s="19">
        <v>28</v>
      </c>
      <c r="BX119" s="19">
        <v>30</v>
      </c>
      <c r="BY119" s="19">
        <v>39</v>
      </c>
      <c r="BZ119" s="19">
        <v>47</v>
      </c>
      <c r="CA119" s="19">
        <v>60</v>
      </c>
      <c r="CB119" s="19">
        <v>68</v>
      </c>
      <c r="CC119" s="19">
        <v>68</v>
      </c>
      <c r="CD119" s="19">
        <v>71</v>
      </c>
      <c r="CE119" s="19">
        <v>74</v>
      </c>
      <c r="CF119" s="19">
        <v>87</v>
      </c>
      <c r="CG119" s="19">
        <v>102</v>
      </c>
      <c r="CH119" s="19">
        <v>109</v>
      </c>
      <c r="CI119" s="19">
        <v>123</v>
      </c>
      <c r="CJ119" s="19">
        <v>140</v>
      </c>
      <c r="CK119" s="19">
        <v>157</v>
      </c>
      <c r="CL119" s="19">
        <v>164</v>
      </c>
      <c r="CM119" s="19">
        <v>185</v>
      </c>
      <c r="CN119" s="19">
        <v>202</v>
      </c>
      <c r="CO119" s="19">
        <v>219</v>
      </c>
      <c r="CP119" s="19">
        <v>241</v>
      </c>
      <c r="CQ119" s="19">
        <v>262</v>
      </c>
      <c r="CR119" s="19">
        <v>284</v>
      </c>
      <c r="CS119" s="19">
        <v>296</v>
      </c>
      <c r="CT119" s="19">
        <v>321</v>
      </c>
      <c r="CU119" s="19">
        <v>354</v>
      </c>
      <c r="CV119" s="19">
        <v>381</v>
      </c>
      <c r="CW119" s="19">
        <v>405</v>
      </c>
      <c r="CX119" s="19">
        <v>446</v>
      </c>
      <c r="CY119" s="19">
        <v>494</v>
      </c>
      <c r="CZ119" s="19">
        <v>546</v>
      </c>
      <c r="DA119" s="19">
        <v>602</v>
      </c>
      <c r="DB119" s="19">
        <v>670</v>
      </c>
      <c r="DC119" s="19">
        <v>745</v>
      </c>
      <c r="DD119" s="19">
        <v>777</v>
      </c>
      <c r="DE119" s="19">
        <v>830</v>
      </c>
      <c r="DF119" s="19">
        <v>864</v>
      </c>
      <c r="DG119" s="19"/>
      <c r="DH119" s="19"/>
      <c r="DI119" s="19"/>
      <c r="DJ119" s="19"/>
      <c r="DK119" s="19"/>
    </row>
    <row r="120" spans="1:171" x14ac:dyDescent="0.25">
      <c r="A120" s="217" t="str">
        <f t="shared" si="14"/>
        <v>ngp_cumuni_peri</v>
      </c>
      <c r="B120" s="41" t="s">
        <v>92</v>
      </c>
      <c r="C120" s="42" t="s">
        <v>93</v>
      </c>
      <c r="D120" s="41" t="s">
        <v>77</v>
      </c>
      <c r="E120" s="6" t="s">
        <v>45</v>
      </c>
      <c r="F120" s="88" t="s">
        <v>74</v>
      </c>
      <c r="G120" s="88" t="s">
        <v>59</v>
      </c>
      <c r="H120" s="88" t="s">
        <v>60</v>
      </c>
      <c r="I120" s="88">
        <v>1903</v>
      </c>
      <c r="J120" s="88">
        <v>2000</v>
      </c>
      <c r="K120" s="168" t="s">
        <v>75</v>
      </c>
      <c r="L120" s="8" t="str">
        <f>C120&amp;"_"&amp;H120&amp;"_"&amp;E120</f>
        <v>ngp_cumuni_peri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1</v>
      </c>
      <c r="AT120" s="19">
        <v>1</v>
      </c>
      <c r="AU120" s="19">
        <v>1</v>
      </c>
      <c r="AV120" s="19">
        <v>1</v>
      </c>
      <c r="AW120" s="19">
        <v>1</v>
      </c>
      <c r="AX120" s="19">
        <v>1</v>
      </c>
      <c r="AY120" s="19">
        <v>1</v>
      </c>
      <c r="AZ120" s="19">
        <v>1</v>
      </c>
      <c r="BA120" s="19">
        <v>1</v>
      </c>
      <c r="BB120" s="19">
        <v>1</v>
      </c>
      <c r="BC120" s="19">
        <v>1</v>
      </c>
      <c r="BD120" s="19">
        <v>1</v>
      </c>
      <c r="BE120" s="19">
        <v>1</v>
      </c>
      <c r="BF120" s="19">
        <v>2</v>
      </c>
      <c r="BG120" s="19">
        <v>2</v>
      </c>
      <c r="BH120" s="19">
        <v>3</v>
      </c>
      <c r="BI120" s="19">
        <v>4</v>
      </c>
      <c r="BJ120" s="19">
        <v>5</v>
      </c>
      <c r="BK120" s="19">
        <v>6</v>
      </c>
      <c r="BL120" s="19">
        <v>10</v>
      </c>
      <c r="BM120" s="19">
        <v>18</v>
      </c>
      <c r="BN120" s="19">
        <v>21</v>
      </c>
      <c r="BO120" s="19">
        <v>24</v>
      </c>
      <c r="BP120" s="19">
        <v>34</v>
      </c>
      <c r="BQ120" s="19">
        <v>43</v>
      </c>
      <c r="BR120" s="19">
        <v>62</v>
      </c>
      <c r="BS120" s="19">
        <v>75</v>
      </c>
      <c r="BT120" s="19">
        <v>93</v>
      </c>
      <c r="BU120" s="19">
        <v>108</v>
      </c>
      <c r="BV120" s="19">
        <v>122</v>
      </c>
      <c r="BW120" s="19">
        <v>138</v>
      </c>
      <c r="BX120" s="19">
        <v>166</v>
      </c>
      <c r="BY120" s="19">
        <v>181</v>
      </c>
      <c r="BZ120" s="19">
        <v>195</v>
      </c>
      <c r="CA120" s="19">
        <v>206</v>
      </c>
      <c r="CB120" s="19">
        <v>220</v>
      </c>
      <c r="CC120" s="19">
        <v>260</v>
      </c>
      <c r="CD120" s="19">
        <v>306</v>
      </c>
      <c r="CE120" s="19">
        <v>348</v>
      </c>
      <c r="CF120" s="19">
        <v>386</v>
      </c>
      <c r="CG120" s="19">
        <v>429</v>
      </c>
      <c r="CH120" s="19">
        <v>480</v>
      </c>
      <c r="CI120" s="19">
        <v>533</v>
      </c>
      <c r="CJ120" s="19">
        <v>629</v>
      </c>
      <c r="CK120" s="19">
        <v>689</v>
      </c>
      <c r="CL120" s="19">
        <v>769</v>
      </c>
      <c r="CM120" s="19">
        <v>817</v>
      </c>
      <c r="CN120" s="19">
        <v>886</v>
      </c>
      <c r="CO120" s="19">
        <v>970</v>
      </c>
      <c r="CP120" s="19">
        <v>1022</v>
      </c>
      <c r="CQ120" s="19">
        <v>1060</v>
      </c>
      <c r="CR120" s="19">
        <v>1093</v>
      </c>
      <c r="CS120" s="19">
        <v>1127</v>
      </c>
      <c r="CT120" s="19">
        <v>1170</v>
      </c>
      <c r="CU120" s="19">
        <v>1208</v>
      </c>
      <c r="CV120" s="19">
        <v>1229</v>
      </c>
      <c r="CW120" s="19">
        <v>1245</v>
      </c>
      <c r="CX120" s="19">
        <v>1277</v>
      </c>
      <c r="CY120" s="19">
        <v>1328</v>
      </c>
      <c r="CZ120" s="19">
        <v>1415</v>
      </c>
      <c r="DA120" s="19">
        <v>1526</v>
      </c>
      <c r="DB120" s="19">
        <v>1581</v>
      </c>
      <c r="DC120" s="19">
        <v>1656</v>
      </c>
      <c r="DD120" s="19">
        <v>1715</v>
      </c>
      <c r="DE120" s="19">
        <v>1786</v>
      </c>
      <c r="DF120" s="19">
        <v>1845</v>
      </c>
      <c r="DG120" s="19"/>
      <c r="DH120" s="19"/>
      <c r="DI120" s="19"/>
      <c r="DJ120" s="19"/>
      <c r="DK120" s="19"/>
    </row>
    <row r="121" spans="1:171" x14ac:dyDescent="0.25">
      <c r="A121" s="217" t="str">
        <f t="shared" si="14"/>
        <v>ngp_cumuni_glob</v>
      </c>
      <c r="B121" s="41" t="s">
        <v>92</v>
      </c>
      <c r="C121" s="42" t="s">
        <v>93</v>
      </c>
      <c r="D121" s="41" t="s">
        <v>15</v>
      </c>
      <c r="E121" s="6" t="s">
        <v>46</v>
      </c>
      <c r="F121" s="88" t="s">
        <v>74</v>
      </c>
      <c r="G121" s="88" t="s">
        <v>59</v>
      </c>
      <c r="H121" s="88" t="s">
        <v>60</v>
      </c>
      <c r="I121" s="88">
        <v>1903</v>
      </c>
      <c r="J121" s="88">
        <v>2000</v>
      </c>
      <c r="K121" s="168" t="s">
        <v>75</v>
      </c>
      <c r="L121" s="8" t="str">
        <f>C121&amp;"_"&amp;H121&amp;"_"&amp;E121</f>
        <v>ngp_cumuni_glob</v>
      </c>
      <c r="M121" s="20">
        <v>1</v>
      </c>
      <c r="N121" s="20">
        <v>1</v>
      </c>
      <c r="O121" s="20">
        <v>1</v>
      </c>
      <c r="P121" s="20">
        <v>3</v>
      </c>
      <c r="Q121" s="20">
        <v>3</v>
      </c>
      <c r="R121" s="20">
        <v>4</v>
      </c>
      <c r="S121" s="20">
        <v>4</v>
      </c>
      <c r="T121" s="20">
        <v>4</v>
      </c>
      <c r="U121" s="20">
        <v>6</v>
      </c>
      <c r="V121" s="20">
        <v>7</v>
      </c>
      <c r="W121" s="20">
        <v>7</v>
      </c>
      <c r="X121" s="20">
        <v>8</v>
      </c>
      <c r="Y121" s="20">
        <v>8</v>
      </c>
      <c r="Z121" s="20">
        <v>8</v>
      </c>
      <c r="AA121" s="20">
        <v>10</v>
      </c>
      <c r="AB121" s="20">
        <v>14</v>
      </c>
      <c r="AC121" s="20">
        <v>18</v>
      </c>
      <c r="AD121" s="20">
        <v>24</v>
      </c>
      <c r="AE121" s="20">
        <v>27</v>
      </c>
      <c r="AF121" s="20">
        <v>32</v>
      </c>
      <c r="AG121" s="20">
        <v>40</v>
      </c>
      <c r="AH121" s="20">
        <v>50</v>
      </c>
      <c r="AI121" s="20">
        <v>56</v>
      </c>
      <c r="AJ121" s="20">
        <v>74</v>
      </c>
      <c r="AK121" s="20">
        <v>87</v>
      </c>
      <c r="AL121" s="20">
        <v>104</v>
      </c>
      <c r="AM121" s="20">
        <v>121</v>
      </c>
      <c r="AN121" s="20">
        <v>141</v>
      </c>
      <c r="AO121" s="20">
        <v>146</v>
      </c>
      <c r="AP121" s="20">
        <v>150</v>
      </c>
      <c r="AQ121" s="20">
        <v>151</v>
      </c>
      <c r="AR121" s="20">
        <v>153</v>
      </c>
      <c r="AS121" s="20">
        <v>156</v>
      </c>
      <c r="AT121" s="20">
        <v>171</v>
      </c>
      <c r="AU121" s="20">
        <v>181</v>
      </c>
      <c r="AV121" s="20">
        <v>199</v>
      </c>
      <c r="AW121" s="20">
        <v>220</v>
      </c>
      <c r="AX121" s="20">
        <v>232</v>
      </c>
      <c r="AY121" s="20">
        <v>247</v>
      </c>
      <c r="AZ121" s="20">
        <v>264</v>
      </c>
      <c r="BA121" s="20">
        <v>277</v>
      </c>
      <c r="BB121" s="20">
        <v>281</v>
      </c>
      <c r="BC121" s="20">
        <v>296</v>
      </c>
      <c r="BD121" s="20">
        <v>310</v>
      </c>
      <c r="BE121" s="20">
        <v>348</v>
      </c>
      <c r="BF121" s="20">
        <v>418</v>
      </c>
      <c r="BG121" s="20">
        <v>500</v>
      </c>
      <c r="BH121" s="20">
        <v>563</v>
      </c>
      <c r="BI121" s="20">
        <v>638</v>
      </c>
      <c r="BJ121" s="20">
        <v>712</v>
      </c>
      <c r="BK121" s="20">
        <v>793</v>
      </c>
      <c r="BL121" s="20">
        <v>874</v>
      </c>
      <c r="BM121" s="20">
        <v>953</v>
      </c>
      <c r="BN121" s="20">
        <v>1027</v>
      </c>
      <c r="BO121" s="20">
        <v>1101</v>
      </c>
      <c r="BP121" s="20">
        <v>1209</v>
      </c>
      <c r="BQ121" s="20">
        <v>1284</v>
      </c>
      <c r="BR121" s="20">
        <v>1364</v>
      </c>
      <c r="BS121" s="20">
        <v>1457</v>
      </c>
      <c r="BT121" s="20">
        <v>1543</v>
      </c>
      <c r="BU121" s="20">
        <v>1637</v>
      </c>
      <c r="BV121" s="20">
        <v>1737</v>
      </c>
      <c r="BW121" s="20">
        <v>1841</v>
      </c>
      <c r="BX121" s="20">
        <v>1976</v>
      </c>
      <c r="BY121" s="20">
        <v>2120</v>
      </c>
      <c r="BZ121" s="20">
        <v>2278</v>
      </c>
      <c r="CA121" s="20">
        <v>2468</v>
      </c>
      <c r="CB121" s="20">
        <v>2665</v>
      </c>
      <c r="CC121" s="20">
        <v>2862</v>
      </c>
      <c r="CD121" s="20">
        <v>3086</v>
      </c>
      <c r="CE121" s="20">
        <v>3262</v>
      </c>
      <c r="CF121" s="20">
        <v>3445</v>
      </c>
      <c r="CG121" s="20">
        <v>3627</v>
      </c>
      <c r="CH121" s="20">
        <v>3785</v>
      </c>
      <c r="CI121" s="20">
        <v>3943</v>
      </c>
      <c r="CJ121" s="20">
        <v>4125</v>
      </c>
      <c r="CK121" s="20">
        <v>4270</v>
      </c>
      <c r="CL121" s="20">
        <v>4424</v>
      </c>
      <c r="CM121" s="20">
        <v>4606</v>
      </c>
      <c r="CN121" s="20">
        <v>4835</v>
      </c>
      <c r="CO121" s="20">
        <v>5096</v>
      </c>
      <c r="CP121" s="20">
        <v>5372</v>
      </c>
      <c r="CQ121" s="20">
        <v>5654</v>
      </c>
      <c r="CR121" s="20">
        <v>5965</v>
      </c>
      <c r="CS121" s="20">
        <v>6530</v>
      </c>
      <c r="CT121" s="20">
        <v>7094</v>
      </c>
      <c r="CU121" s="20">
        <v>7658</v>
      </c>
      <c r="CV121" s="20">
        <v>8314</v>
      </c>
      <c r="CW121" s="20">
        <v>8911</v>
      </c>
      <c r="CX121" s="20">
        <v>9589</v>
      </c>
      <c r="CY121" s="20">
        <v>10208</v>
      </c>
      <c r="CZ121" s="20">
        <v>11002</v>
      </c>
      <c r="DA121" s="20">
        <v>11734</v>
      </c>
      <c r="DB121" s="20">
        <v>12305</v>
      </c>
      <c r="DC121" s="20">
        <v>12746</v>
      </c>
      <c r="DD121" s="20">
        <v>13157</v>
      </c>
      <c r="DE121" s="20">
        <v>13682</v>
      </c>
      <c r="DF121" s="20">
        <v>14190</v>
      </c>
    </row>
    <row r="122" spans="1:171" x14ac:dyDescent="0.25">
      <c r="F122" s="91"/>
      <c r="G122" s="91"/>
      <c r="H122" s="91"/>
      <c r="I122" s="91"/>
      <c r="J122" s="91"/>
      <c r="K122" s="172"/>
      <c r="L122" s="7"/>
    </row>
    <row r="123" spans="1:171" x14ac:dyDescent="0.25">
      <c r="A123" s="217" t="str">
        <f t="shared" si="14"/>
        <v>ngp_avgcap_core</v>
      </c>
      <c r="B123" s="41" t="s">
        <v>92</v>
      </c>
      <c r="C123" s="42" t="s">
        <v>93</v>
      </c>
      <c r="D123" s="41" t="s">
        <v>70</v>
      </c>
      <c r="E123" s="6" t="s">
        <v>44</v>
      </c>
      <c r="F123" s="88" t="s">
        <v>62</v>
      </c>
      <c r="G123" s="88" t="s">
        <v>53</v>
      </c>
      <c r="H123" s="88" t="s">
        <v>61</v>
      </c>
      <c r="I123" s="88">
        <v>1903</v>
      </c>
      <c r="J123" s="88">
        <v>2000</v>
      </c>
      <c r="K123" s="168" t="s">
        <v>75</v>
      </c>
      <c r="L123" s="8" t="str">
        <f>C123&amp;"_"&amp;H123&amp;"_"&amp;E123</f>
        <v>ngp_avgcap_core</v>
      </c>
      <c r="M123" s="19">
        <v>10</v>
      </c>
      <c r="N123" s="19">
        <v>0</v>
      </c>
      <c r="O123" s="19">
        <v>0</v>
      </c>
      <c r="P123" s="19">
        <v>3</v>
      </c>
      <c r="Q123" s="19">
        <v>0</v>
      </c>
      <c r="R123" s="19">
        <v>3.1</v>
      </c>
      <c r="S123" s="19">
        <v>0</v>
      </c>
      <c r="T123" s="19">
        <v>0</v>
      </c>
      <c r="U123" s="19">
        <v>4.8</v>
      </c>
      <c r="V123" s="19">
        <v>8.8000000000000007</v>
      </c>
      <c r="W123" s="19">
        <v>0</v>
      </c>
      <c r="X123" s="19">
        <v>5</v>
      </c>
      <c r="Y123" s="19">
        <v>0</v>
      </c>
      <c r="Z123" s="19">
        <v>0</v>
      </c>
      <c r="AA123" s="19">
        <v>10</v>
      </c>
      <c r="AB123" s="19">
        <v>12.25</v>
      </c>
      <c r="AC123" s="19">
        <v>15</v>
      </c>
      <c r="AD123" s="19">
        <v>12.833333333333334</v>
      </c>
      <c r="AE123" s="19">
        <v>9.1666666666666661</v>
      </c>
      <c r="AF123" s="19">
        <v>11</v>
      </c>
      <c r="AG123" s="19">
        <v>5.1624999999999996</v>
      </c>
      <c r="AH123" s="19">
        <v>17.95</v>
      </c>
      <c r="AI123" s="19">
        <v>13.583333333333334</v>
      </c>
      <c r="AJ123" s="19">
        <v>8.4444444444444429</v>
      </c>
      <c r="AK123" s="19">
        <v>14.923076923076923</v>
      </c>
      <c r="AL123" s="19">
        <v>17.294117647058822</v>
      </c>
      <c r="AM123" s="19">
        <v>16.198529411764707</v>
      </c>
      <c r="AN123" s="19">
        <v>17.788235294117644</v>
      </c>
      <c r="AO123" s="19">
        <v>24.25</v>
      </c>
      <c r="AP123" s="19">
        <v>11</v>
      </c>
      <c r="AQ123" s="19">
        <v>4</v>
      </c>
      <c r="AR123" s="19">
        <v>3</v>
      </c>
      <c r="AS123" s="19">
        <v>3</v>
      </c>
      <c r="AT123" s="19">
        <v>3.6142857142857143</v>
      </c>
      <c r="AU123" s="19">
        <v>14.440000000000001</v>
      </c>
      <c r="AV123" s="19">
        <v>20.975000000000001</v>
      </c>
      <c r="AW123" s="19">
        <v>6.2854757142857158</v>
      </c>
      <c r="AX123" s="19">
        <v>16.963636363636365</v>
      </c>
      <c r="AY123" s="19">
        <v>32.400000000000006</v>
      </c>
      <c r="AZ123" s="19">
        <v>14.662235294117647</v>
      </c>
      <c r="BA123" s="19">
        <v>36.676923076923075</v>
      </c>
      <c r="BB123" s="19">
        <v>4.2450000000000001</v>
      </c>
      <c r="BC123" s="19">
        <v>13.533999999999999</v>
      </c>
      <c r="BD123" s="19">
        <v>6.417999285714286</v>
      </c>
      <c r="BE123" s="19">
        <v>11.297236578947366</v>
      </c>
      <c r="BF123" s="19">
        <v>27.063656716417913</v>
      </c>
      <c r="BG123" s="19">
        <v>30.470394736842106</v>
      </c>
      <c r="BH123" s="19">
        <v>32.157049180327867</v>
      </c>
      <c r="BI123" s="19">
        <v>30.018457142857141</v>
      </c>
      <c r="BJ123" s="19">
        <v>24.706602739726026</v>
      </c>
      <c r="BK123" s="19">
        <v>38.787042253521122</v>
      </c>
      <c r="BL123" s="19">
        <v>53.666162162162173</v>
      </c>
      <c r="BM123" s="19">
        <v>38.126892307692316</v>
      </c>
      <c r="BN123" s="19">
        <v>50.6866567164179</v>
      </c>
      <c r="BO123" s="19">
        <v>38.793522388059699</v>
      </c>
      <c r="BP123" s="19">
        <v>51.236760869565231</v>
      </c>
      <c r="BQ123" s="19">
        <v>77.996983606557393</v>
      </c>
      <c r="BR123" s="19">
        <v>64.350924528301888</v>
      </c>
      <c r="BS123" s="19">
        <v>64.769310344827574</v>
      </c>
      <c r="BT123" s="19">
        <v>53.716737704918039</v>
      </c>
      <c r="BU123" s="19">
        <v>50.448662162162172</v>
      </c>
      <c r="BV123" s="19">
        <v>62.30865714285715</v>
      </c>
      <c r="BW123" s="19">
        <v>70.801333333333332</v>
      </c>
      <c r="BX123" s="19">
        <v>68.686989010989009</v>
      </c>
      <c r="BY123" s="19">
        <v>77.953303571428592</v>
      </c>
      <c r="BZ123" s="19">
        <v>56.847787878787919</v>
      </c>
      <c r="CA123" s="19">
        <v>40.169098591549265</v>
      </c>
      <c r="CB123" s="19">
        <v>59.294162337662343</v>
      </c>
      <c r="CC123" s="19">
        <v>71.198725490196054</v>
      </c>
      <c r="CD123" s="19">
        <v>74.183733701298721</v>
      </c>
      <c r="CE123" s="19">
        <v>101.31939999999994</v>
      </c>
      <c r="CF123" s="19">
        <v>109.36757024793388</v>
      </c>
      <c r="CG123" s="19">
        <v>100.09298969072167</v>
      </c>
      <c r="CH123" s="19">
        <v>110.86597560975611</v>
      </c>
      <c r="CI123" s="19">
        <v>99.241986486486567</v>
      </c>
      <c r="CJ123" s="19">
        <v>60.848229508196752</v>
      </c>
      <c r="CK123" s="19">
        <v>80.21899999999998</v>
      </c>
      <c r="CL123" s="19">
        <v>41.310344827586206</v>
      </c>
      <c r="CM123" s="19">
        <v>37.263669642857145</v>
      </c>
      <c r="CN123" s="19">
        <v>15.529108695652177</v>
      </c>
      <c r="CO123" s="19">
        <v>13.035191489361706</v>
      </c>
      <c r="CP123" s="19">
        <v>13.267307692307694</v>
      </c>
      <c r="CQ123" s="19">
        <v>12.597120930232553</v>
      </c>
      <c r="CR123" s="19">
        <v>6.1791839600000031</v>
      </c>
      <c r="CS123" s="19">
        <v>6.008861037182001</v>
      </c>
      <c r="CT123" s="19">
        <v>7.333723014256619</v>
      </c>
      <c r="CU123" s="19">
        <v>10.113706946721315</v>
      </c>
      <c r="CV123" s="19">
        <v>8.4966672212978001</v>
      </c>
      <c r="CW123" s="19">
        <v>10.694884799270051</v>
      </c>
      <c r="CX123" s="19">
        <v>11.075850836120381</v>
      </c>
      <c r="CY123" s="19">
        <v>19.737286992187492</v>
      </c>
      <c r="CZ123" s="19">
        <v>16.689242526799379</v>
      </c>
      <c r="DA123" s="19">
        <v>20.677370503597121</v>
      </c>
      <c r="DB123" s="19">
        <v>29.502175799086725</v>
      </c>
      <c r="DC123" s="19">
        <v>29.440094202898557</v>
      </c>
      <c r="DD123" s="19">
        <v>31.035476510067078</v>
      </c>
      <c r="DE123" s="19">
        <v>33.503234536082466</v>
      </c>
      <c r="DF123" s="19">
        <v>75.638621553884761</v>
      </c>
      <c r="DG123" s="19"/>
      <c r="DH123" s="19"/>
      <c r="DI123" s="19"/>
      <c r="DJ123" s="19"/>
      <c r="DK123" s="19"/>
      <c r="DL123" s="9"/>
      <c r="DM123" s="9"/>
      <c r="DN123" s="9"/>
      <c r="DO123" s="9"/>
      <c r="DP123" s="9"/>
      <c r="DT123" s="9"/>
      <c r="DU123" s="9"/>
      <c r="DV123" s="9"/>
      <c r="DW123" s="9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</row>
    <row r="124" spans="1:171" x14ac:dyDescent="0.25">
      <c r="A124" s="217" t="str">
        <f t="shared" si="14"/>
        <v>ngp_avgcap_rimFSU</v>
      </c>
      <c r="B124" s="41" t="s">
        <v>92</v>
      </c>
      <c r="C124" s="42" t="s">
        <v>93</v>
      </c>
      <c r="D124" s="41" t="s">
        <v>71</v>
      </c>
      <c r="E124" s="6" t="s">
        <v>205</v>
      </c>
      <c r="F124" s="88" t="s">
        <v>62</v>
      </c>
      <c r="G124" s="88" t="s">
        <v>53</v>
      </c>
      <c r="H124" s="88" t="s">
        <v>61</v>
      </c>
      <c r="I124" s="88">
        <v>1903</v>
      </c>
      <c r="J124" s="88">
        <v>2000</v>
      </c>
      <c r="K124" s="168" t="s">
        <v>75</v>
      </c>
      <c r="L124" s="8" t="str">
        <f t="shared" ref="L124:L127" si="15">C124&amp;"_"&amp;H124&amp;"_"&amp;E124</f>
        <v>ngp_avgcap_rimFSU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50</v>
      </c>
      <c r="AO124" s="19">
        <v>41</v>
      </c>
      <c r="AP124" s="19">
        <v>0</v>
      </c>
      <c r="AQ124" s="19">
        <v>0</v>
      </c>
      <c r="AR124" s="19">
        <v>0</v>
      </c>
      <c r="AS124" s="19">
        <v>0</v>
      </c>
      <c r="AT124" s="19">
        <v>50</v>
      </c>
      <c r="AU124" s="19">
        <v>0</v>
      </c>
      <c r="AV124" s="19">
        <v>0</v>
      </c>
      <c r="AW124" s="19">
        <v>0</v>
      </c>
      <c r="AX124" s="19">
        <v>466</v>
      </c>
      <c r="AY124" s="19">
        <v>70.400000000000006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8.4</v>
      </c>
      <c r="BG124" s="19">
        <v>50</v>
      </c>
      <c r="BH124" s="19">
        <v>12</v>
      </c>
      <c r="BI124" s="19">
        <v>267.75</v>
      </c>
      <c r="BJ124" s="19">
        <v>0</v>
      </c>
      <c r="BK124" s="19">
        <v>119.33333333333333</v>
      </c>
      <c r="BL124" s="19">
        <v>71</v>
      </c>
      <c r="BM124" s="19">
        <v>25.433333333333334</v>
      </c>
      <c r="BN124" s="19">
        <v>158.33333333333334</v>
      </c>
      <c r="BO124" s="19">
        <v>186.33333333333334</v>
      </c>
      <c r="BP124" s="19">
        <v>59.6</v>
      </c>
      <c r="BQ124" s="19">
        <v>46</v>
      </c>
      <c r="BR124" s="19">
        <v>158.4375</v>
      </c>
      <c r="BS124" s="19">
        <v>67.3</v>
      </c>
      <c r="BT124" s="19">
        <v>56.857142857142854</v>
      </c>
      <c r="BU124" s="19">
        <v>40.15</v>
      </c>
      <c r="BV124" s="19">
        <v>74.666666666666671</v>
      </c>
      <c r="BW124" s="19">
        <v>61.636363636363633</v>
      </c>
      <c r="BX124" s="19">
        <v>106.90714285714286</v>
      </c>
      <c r="BY124" s="19">
        <v>245</v>
      </c>
      <c r="BZ124" s="19">
        <v>175</v>
      </c>
      <c r="CA124" s="19">
        <v>214.66666666666666</v>
      </c>
      <c r="CB124" s="19">
        <v>122.33333333333333</v>
      </c>
      <c r="CC124" s="19">
        <v>302.61250000000001</v>
      </c>
      <c r="CD124" s="19">
        <v>251.6904761904762</v>
      </c>
      <c r="CE124" s="19">
        <v>160.18181818181819</v>
      </c>
      <c r="CF124" s="19">
        <v>116.40909090909091</v>
      </c>
      <c r="CG124" s="19">
        <v>136.66666666666666</v>
      </c>
      <c r="CH124" s="19">
        <v>174.55555555555554</v>
      </c>
      <c r="CI124" s="19">
        <v>132.91764705882352</v>
      </c>
      <c r="CJ124" s="19">
        <v>137.5</v>
      </c>
      <c r="CK124" s="19">
        <v>240</v>
      </c>
      <c r="CL124" s="19">
        <v>222.22222222222223</v>
      </c>
      <c r="CM124" s="19">
        <v>300</v>
      </c>
      <c r="CN124" s="19">
        <v>167.2</v>
      </c>
      <c r="CO124" s="19">
        <v>216.26105263157891</v>
      </c>
      <c r="CP124" s="19">
        <v>233.9</v>
      </c>
      <c r="CQ124" s="19">
        <v>225</v>
      </c>
      <c r="CR124" s="19">
        <v>388.33333333333331</v>
      </c>
      <c r="CS124" s="19">
        <v>233.125</v>
      </c>
      <c r="CT124" s="19">
        <v>274</v>
      </c>
      <c r="CU124" s="19">
        <v>155</v>
      </c>
      <c r="CV124" s="19">
        <v>11.569999999999999</v>
      </c>
      <c r="CW124" s="19">
        <v>140.69288888888889</v>
      </c>
      <c r="CX124" s="19">
        <v>53.629571428571417</v>
      </c>
      <c r="CY124" s="19">
        <v>202.0472475</v>
      </c>
      <c r="CZ124" s="19">
        <v>96</v>
      </c>
      <c r="DA124" s="19">
        <v>42.611111111111114</v>
      </c>
      <c r="DB124" s="19">
        <v>66.969999999999985</v>
      </c>
      <c r="DC124" s="19">
        <v>41.076000000000001</v>
      </c>
      <c r="DD124" s="19">
        <v>40.672954545454544</v>
      </c>
      <c r="DE124" s="19">
        <v>67.152307692307701</v>
      </c>
      <c r="DF124" s="19">
        <v>99.825625000000002</v>
      </c>
      <c r="DG124" s="19"/>
      <c r="DH124" s="19"/>
      <c r="DI124" s="19"/>
      <c r="DJ124" s="19"/>
      <c r="DK124" s="19"/>
      <c r="DL124" s="9"/>
      <c r="DM124" s="9"/>
      <c r="DN124" s="9"/>
      <c r="DO124" s="9"/>
      <c r="DP124" s="9"/>
      <c r="DT124" s="9"/>
      <c r="DU124" s="9"/>
      <c r="DV124" s="9"/>
      <c r="DW124" s="9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</row>
    <row r="125" spans="1:171" x14ac:dyDescent="0.25">
      <c r="A125" s="217" t="str">
        <f t="shared" si="14"/>
        <v>ngp_avgcap_rim</v>
      </c>
      <c r="B125" s="41" t="s">
        <v>92</v>
      </c>
      <c r="C125" s="42" t="s">
        <v>93</v>
      </c>
      <c r="D125" s="41" t="s">
        <v>76</v>
      </c>
      <c r="E125" s="6" t="s">
        <v>152</v>
      </c>
      <c r="F125" s="88" t="s">
        <v>62</v>
      </c>
      <c r="G125" s="88" t="s">
        <v>53</v>
      </c>
      <c r="H125" s="88" t="s">
        <v>61</v>
      </c>
      <c r="I125" s="88">
        <v>1903</v>
      </c>
      <c r="J125" s="88">
        <v>2000</v>
      </c>
      <c r="K125" s="168" t="s">
        <v>75</v>
      </c>
      <c r="L125" s="8" t="str">
        <f t="shared" si="15"/>
        <v>ngp_avgcap_rim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0.27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60</v>
      </c>
      <c r="BO125" s="19">
        <v>60</v>
      </c>
      <c r="BP125" s="19">
        <v>5</v>
      </c>
      <c r="BQ125" s="19">
        <v>10</v>
      </c>
      <c r="BR125" s="19">
        <v>0</v>
      </c>
      <c r="BS125" s="19">
        <v>1.4399999999999997</v>
      </c>
      <c r="BT125" s="19">
        <v>0</v>
      </c>
      <c r="BU125" s="19">
        <v>0.38600000000000001</v>
      </c>
      <c r="BV125" s="19">
        <v>20.375</v>
      </c>
      <c r="BW125" s="19">
        <v>12.5</v>
      </c>
      <c r="BX125" s="19">
        <v>13.25</v>
      </c>
      <c r="BY125" s="19">
        <v>11.82111111111111</v>
      </c>
      <c r="BZ125" s="19">
        <v>12.34375</v>
      </c>
      <c r="CA125" s="19">
        <v>14.946153846153846</v>
      </c>
      <c r="CB125" s="19">
        <v>31.03125</v>
      </c>
      <c r="CC125" s="19">
        <v>0</v>
      </c>
      <c r="CD125" s="19">
        <v>72.333333333333329</v>
      </c>
      <c r="CE125" s="19">
        <v>19.166666666666668</v>
      </c>
      <c r="CF125" s="19">
        <v>64.600000000000009</v>
      </c>
      <c r="CG125" s="19">
        <v>38.799999999999997</v>
      </c>
      <c r="CH125" s="19">
        <v>21.571428571428573</v>
      </c>
      <c r="CI125" s="19">
        <v>39.207142857142856</v>
      </c>
      <c r="CJ125" s="19">
        <v>41.294117647058826</v>
      </c>
      <c r="CK125" s="19">
        <v>47.747058823529414</v>
      </c>
      <c r="CL125" s="19">
        <v>9.1300000000000008</v>
      </c>
      <c r="CM125" s="19">
        <v>30.663571428571426</v>
      </c>
      <c r="CN125" s="19">
        <v>36.288235294117648</v>
      </c>
      <c r="CO125" s="19">
        <v>81.27000000000001</v>
      </c>
      <c r="CP125" s="19">
        <v>53.18181818181818</v>
      </c>
      <c r="CQ125" s="19">
        <v>35.318333333333328</v>
      </c>
      <c r="CR125" s="19">
        <v>54.302090909090914</v>
      </c>
      <c r="CS125" s="19">
        <v>35.158333333333331</v>
      </c>
      <c r="CT125" s="19">
        <v>31.323279999999997</v>
      </c>
      <c r="CU125" s="19">
        <v>45.160606060606064</v>
      </c>
      <c r="CV125" s="19">
        <v>80.864444444444445</v>
      </c>
      <c r="CW125" s="19">
        <v>54.502083333333331</v>
      </c>
      <c r="CX125" s="19">
        <v>94.129024390243927</v>
      </c>
      <c r="CY125" s="19">
        <v>79.384208333333333</v>
      </c>
      <c r="CZ125" s="19">
        <v>78.518269230769235</v>
      </c>
      <c r="DA125" s="19">
        <v>51.613214285714285</v>
      </c>
      <c r="DB125" s="19">
        <v>70.947794117647049</v>
      </c>
      <c r="DC125" s="19">
        <v>67.639200000000017</v>
      </c>
      <c r="DD125" s="19">
        <v>63.651562499999976</v>
      </c>
      <c r="DE125" s="19">
        <v>43.258867924528289</v>
      </c>
      <c r="DF125" s="19">
        <v>146.92279411764707</v>
      </c>
      <c r="DG125" s="19"/>
      <c r="DH125" s="19"/>
      <c r="DI125" s="19"/>
      <c r="DJ125" s="19"/>
      <c r="DK125" s="19"/>
      <c r="DL125" s="9"/>
      <c r="DM125" s="9"/>
      <c r="DN125" s="9"/>
      <c r="DO125" s="9"/>
      <c r="DP125" s="9"/>
      <c r="DT125" s="9"/>
      <c r="DU125" s="9"/>
      <c r="DV125" s="9"/>
      <c r="DW125" s="9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</row>
    <row r="126" spans="1:171" x14ac:dyDescent="0.25">
      <c r="A126" s="217" t="str">
        <f t="shared" si="14"/>
        <v>ngp_avgcap_peri</v>
      </c>
      <c r="B126" s="41" t="s">
        <v>92</v>
      </c>
      <c r="C126" s="42" t="s">
        <v>93</v>
      </c>
      <c r="D126" s="41" t="s">
        <v>77</v>
      </c>
      <c r="E126" s="6" t="s">
        <v>45</v>
      </c>
      <c r="F126" s="88" t="s">
        <v>62</v>
      </c>
      <c r="G126" s="88" t="s">
        <v>53</v>
      </c>
      <c r="H126" s="88" t="s">
        <v>61</v>
      </c>
      <c r="I126" s="88">
        <v>1903</v>
      </c>
      <c r="J126" s="88">
        <v>2000</v>
      </c>
      <c r="K126" s="168" t="s">
        <v>75</v>
      </c>
      <c r="L126" s="8" t="str">
        <f t="shared" si="15"/>
        <v>ngp_avgcap_peri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5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6.5</v>
      </c>
      <c r="BG126" s="19">
        <v>0</v>
      </c>
      <c r="BH126" s="19">
        <v>25</v>
      </c>
      <c r="BI126" s="19">
        <v>26</v>
      </c>
      <c r="BJ126" s="19">
        <v>15</v>
      </c>
      <c r="BK126" s="19">
        <v>29</v>
      </c>
      <c r="BL126" s="19">
        <v>9.25</v>
      </c>
      <c r="BM126" s="19">
        <v>33.125</v>
      </c>
      <c r="BN126" s="19">
        <v>26.333333333333332</v>
      </c>
      <c r="BO126" s="19">
        <v>14.666666666666666</v>
      </c>
      <c r="BP126" s="19">
        <v>11.834999999999999</v>
      </c>
      <c r="BQ126" s="19">
        <v>6.927777777777778</v>
      </c>
      <c r="BR126" s="19">
        <v>13.042105263157895</v>
      </c>
      <c r="BS126" s="19">
        <v>24.199999999999996</v>
      </c>
      <c r="BT126" s="19">
        <v>6.5112755555555548</v>
      </c>
      <c r="BU126" s="19">
        <v>22.740000000000002</v>
      </c>
      <c r="BV126" s="19">
        <v>14.849999999999998</v>
      </c>
      <c r="BW126" s="19">
        <v>22.431249999999999</v>
      </c>
      <c r="BX126" s="19">
        <v>15.674250000000004</v>
      </c>
      <c r="BY126" s="19">
        <v>12.863599999999996</v>
      </c>
      <c r="BZ126" s="19">
        <v>18.522857142857141</v>
      </c>
      <c r="CA126" s="19">
        <v>25.045454545454547</v>
      </c>
      <c r="CB126" s="19">
        <v>43.114285714285714</v>
      </c>
      <c r="CC126" s="19">
        <v>33.215000000000011</v>
      </c>
      <c r="CD126" s="19">
        <v>27.670869565217391</v>
      </c>
      <c r="CE126" s="19">
        <v>30.485714285714288</v>
      </c>
      <c r="CF126" s="19">
        <v>44.300000000000004</v>
      </c>
      <c r="CG126" s="19">
        <v>35.869767441860461</v>
      </c>
      <c r="CH126" s="19">
        <v>32.258235294117647</v>
      </c>
      <c r="CI126" s="19">
        <v>44.138867924528306</v>
      </c>
      <c r="CJ126" s="19">
        <v>33.998010416666666</v>
      </c>
      <c r="CK126" s="19">
        <v>65.674000000000007</v>
      </c>
      <c r="CL126" s="19">
        <v>54.367874999999991</v>
      </c>
      <c r="CM126" s="19">
        <v>72.424166666666693</v>
      </c>
      <c r="CN126" s="19">
        <v>51.458260869565216</v>
      </c>
      <c r="CO126" s="19">
        <v>60.450119047619062</v>
      </c>
      <c r="CP126" s="19">
        <v>62.066346153846183</v>
      </c>
      <c r="CQ126" s="19">
        <v>60.451578947368418</v>
      </c>
      <c r="CR126" s="19">
        <v>62.777878787878791</v>
      </c>
      <c r="CS126" s="19">
        <v>71.211764705882345</v>
      </c>
      <c r="CT126" s="19">
        <v>62.779767441860457</v>
      </c>
      <c r="CU126" s="19">
        <v>92.256578947368439</v>
      </c>
      <c r="CV126" s="19">
        <v>54.12619047619048</v>
      </c>
      <c r="CW126" s="19">
        <v>61.631250000000001</v>
      </c>
      <c r="CX126" s="19">
        <v>87.885937499999997</v>
      </c>
      <c r="CY126" s="19">
        <v>91.149215686274545</v>
      </c>
      <c r="CZ126" s="19">
        <v>70.8735632183908</v>
      </c>
      <c r="DA126" s="19">
        <v>66.905225225225223</v>
      </c>
      <c r="DB126" s="19">
        <v>69.862181818181867</v>
      </c>
      <c r="DC126" s="19">
        <v>70.068399999999983</v>
      </c>
      <c r="DD126" s="19">
        <v>90.559322033898312</v>
      </c>
      <c r="DE126" s="19">
        <v>130.03343661971829</v>
      </c>
      <c r="DF126" s="19">
        <v>123.38813559322035</v>
      </c>
      <c r="DG126" s="19"/>
      <c r="DH126" s="19"/>
      <c r="DI126" s="19"/>
      <c r="DJ126" s="19"/>
      <c r="DK126" s="19"/>
      <c r="DL126" s="9"/>
      <c r="DM126" s="9"/>
      <c r="DN126" s="9"/>
      <c r="DO126" s="9"/>
      <c r="DP126" s="9"/>
      <c r="DT126" s="9"/>
      <c r="DU126" s="9"/>
      <c r="DV126" s="9"/>
      <c r="DW126" s="9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</row>
    <row r="127" spans="1:171" x14ac:dyDescent="0.25">
      <c r="A127" s="217" t="str">
        <f t="shared" si="14"/>
        <v>ngp_avgcap_glob</v>
      </c>
      <c r="B127" s="41" t="s">
        <v>92</v>
      </c>
      <c r="C127" s="42" t="s">
        <v>93</v>
      </c>
      <c r="D127" s="41" t="s">
        <v>15</v>
      </c>
      <c r="E127" s="6" t="s">
        <v>46</v>
      </c>
      <c r="F127" s="88" t="s">
        <v>62</v>
      </c>
      <c r="G127" s="88" t="s">
        <v>53</v>
      </c>
      <c r="H127" s="88" t="s">
        <v>61</v>
      </c>
      <c r="I127" s="88">
        <v>1903</v>
      </c>
      <c r="J127" s="88">
        <v>2000</v>
      </c>
      <c r="K127" s="168" t="s">
        <v>75</v>
      </c>
      <c r="L127" s="8" t="str">
        <f t="shared" si="15"/>
        <v>ngp_avgcap_glob</v>
      </c>
      <c r="M127" s="20">
        <v>10</v>
      </c>
      <c r="N127" s="20">
        <v>0</v>
      </c>
      <c r="O127" s="20">
        <v>0</v>
      </c>
      <c r="P127" s="20">
        <v>3</v>
      </c>
      <c r="Q127" s="20">
        <v>0</v>
      </c>
      <c r="R127" s="20">
        <v>3.1</v>
      </c>
      <c r="S127" s="20">
        <v>0</v>
      </c>
      <c r="T127" s="20">
        <v>0</v>
      </c>
      <c r="U127" s="20">
        <v>4.8</v>
      </c>
      <c r="V127" s="20">
        <v>8.8000000000000007</v>
      </c>
      <c r="W127" s="20">
        <v>0</v>
      </c>
      <c r="X127" s="20">
        <v>5</v>
      </c>
      <c r="Y127" s="20">
        <v>0</v>
      </c>
      <c r="Z127" s="20">
        <v>0</v>
      </c>
      <c r="AA127" s="20">
        <v>10</v>
      </c>
      <c r="AB127" s="20">
        <v>12.25</v>
      </c>
      <c r="AC127" s="20">
        <v>15</v>
      </c>
      <c r="AD127" s="20">
        <v>12.833333333333334</v>
      </c>
      <c r="AE127" s="20">
        <v>9.1666666666666661</v>
      </c>
      <c r="AF127" s="20">
        <v>11</v>
      </c>
      <c r="AG127" s="20">
        <v>5.1624999999999996</v>
      </c>
      <c r="AH127" s="20">
        <v>17.95</v>
      </c>
      <c r="AI127" s="20">
        <v>13.583333333333334</v>
      </c>
      <c r="AJ127" s="20">
        <v>8.4444444444444429</v>
      </c>
      <c r="AK127" s="20">
        <v>14.923076923076923</v>
      </c>
      <c r="AL127" s="20">
        <v>17.294117647058822</v>
      </c>
      <c r="AM127" s="20">
        <v>16.198529411764707</v>
      </c>
      <c r="AN127" s="20">
        <v>22.619999999999997</v>
      </c>
      <c r="AO127" s="20">
        <v>27.6</v>
      </c>
      <c r="AP127" s="20">
        <v>11</v>
      </c>
      <c r="AQ127" s="20">
        <v>4</v>
      </c>
      <c r="AR127" s="20">
        <v>3</v>
      </c>
      <c r="AS127" s="20">
        <v>3.6666666666666665</v>
      </c>
      <c r="AT127" s="20">
        <v>28.353333333333335</v>
      </c>
      <c r="AU127" s="20">
        <v>14.440000000000001</v>
      </c>
      <c r="AV127" s="20">
        <v>20.975000000000001</v>
      </c>
      <c r="AW127" s="20">
        <v>6.2854757142857158</v>
      </c>
      <c r="AX127" s="20">
        <v>54.383333333333333</v>
      </c>
      <c r="AY127" s="20">
        <v>42.533333333333331</v>
      </c>
      <c r="AZ127" s="20">
        <v>14.662235294117647</v>
      </c>
      <c r="BA127" s="20">
        <v>36.676923076923075</v>
      </c>
      <c r="BB127" s="20">
        <v>4.2450000000000001</v>
      </c>
      <c r="BC127" s="20">
        <v>13.533999999999999</v>
      </c>
      <c r="BD127" s="20">
        <v>6.417999285714286</v>
      </c>
      <c r="BE127" s="20">
        <v>11.297236578947366</v>
      </c>
      <c r="BF127" s="20">
        <v>26.236642857142858</v>
      </c>
      <c r="BG127" s="20">
        <v>30.08</v>
      </c>
      <c r="BH127" s="20">
        <v>31.723492063492063</v>
      </c>
      <c r="BI127" s="20">
        <v>42.643893333333331</v>
      </c>
      <c r="BJ127" s="20">
        <v>24.575432432432432</v>
      </c>
      <c r="BK127" s="20">
        <v>47.615802469135801</v>
      </c>
      <c r="BL127" s="20">
        <v>52.114765432098771</v>
      </c>
      <c r="BM127" s="20">
        <v>36.656303797468361</v>
      </c>
      <c r="BN127" s="20">
        <v>54.189270270270264</v>
      </c>
      <c r="BO127" s="20">
        <v>44.083324324324323</v>
      </c>
      <c r="BP127" s="20">
        <v>47.54751851851853</v>
      </c>
      <c r="BQ127" s="20">
        <v>65.895546666666675</v>
      </c>
      <c r="BR127" s="20">
        <v>61.573737500000007</v>
      </c>
      <c r="BS127" s="20">
        <v>51.198924731182785</v>
      </c>
      <c r="BT127" s="20">
        <v>44.092139069767448</v>
      </c>
      <c r="BU127" s="20">
        <v>45.056244680851073</v>
      </c>
      <c r="BV127" s="20">
        <v>55.470060000000004</v>
      </c>
      <c r="BW127" s="20">
        <v>61.269230769230759</v>
      </c>
      <c r="BX127" s="20">
        <v>60.834037037037035</v>
      </c>
      <c r="BY127" s="20">
        <v>76.320236111111114</v>
      </c>
      <c r="BZ127" s="20">
        <v>54.189734177215222</v>
      </c>
      <c r="CA127" s="20">
        <v>59.609536842105236</v>
      </c>
      <c r="CB127" s="20">
        <v>63.716502538071076</v>
      </c>
      <c r="CC127" s="20">
        <v>68.185050761421309</v>
      </c>
      <c r="CD127" s="20">
        <v>81.248459776785722</v>
      </c>
      <c r="CE127" s="20">
        <v>86.694477272727241</v>
      </c>
      <c r="CF127" s="20">
        <v>93.099322404371577</v>
      </c>
      <c r="CG127" s="20">
        <v>85.293516483516498</v>
      </c>
      <c r="CH127" s="20">
        <v>88.792278481012659</v>
      </c>
      <c r="CI127" s="20">
        <v>79.061816455696231</v>
      </c>
      <c r="CJ127" s="20">
        <v>48.228302197802215</v>
      </c>
      <c r="CK127" s="20">
        <v>86.922393103448272</v>
      </c>
      <c r="CL127" s="20">
        <v>57.203506493506495</v>
      </c>
      <c r="CM127" s="20">
        <v>47.218824175824182</v>
      </c>
      <c r="CN127" s="20">
        <v>31.20758515283843</v>
      </c>
      <c r="CO127" s="20">
        <v>47.533800766283527</v>
      </c>
      <c r="CP127" s="20">
        <v>31.23867753623189</v>
      </c>
      <c r="CQ127" s="20">
        <v>26.763212765957441</v>
      </c>
      <c r="CR127" s="20">
        <v>22.961774887459811</v>
      </c>
      <c r="CS127" s="20">
        <v>13.767483168141595</v>
      </c>
      <c r="CT127" s="20">
        <v>14.988421985815604</v>
      </c>
      <c r="CU127" s="20">
        <v>18.983225159574474</v>
      </c>
      <c r="CV127" s="20">
        <v>12.968714939024355</v>
      </c>
      <c r="CW127" s="20">
        <v>15.780875829145709</v>
      </c>
      <c r="CX127" s="20">
        <v>20.162840412979335</v>
      </c>
      <c r="CY127" s="20">
        <v>32.602457059773826</v>
      </c>
      <c r="CZ127" s="20">
        <v>26.875346813602011</v>
      </c>
      <c r="DA127" s="20">
        <v>30.323685792349725</v>
      </c>
      <c r="DB127" s="20">
        <v>38.981651488616436</v>
      </c>
      <c r="DC127" s="20">
        <v>43.241895691609976</v>
      </c>
      <c r="DD127" s="20">
        <v>42.635588807785858</v>
      </c>
      <c r="DE127" s="20">
        <v>48.375864761904751</v>
      </c>
      <c r="DF127" s="20">
        <v>86.717116141732319</v>
      </c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T127" s="9"/>
      <c r="DU127" s="9"/>
      <c r="DV127" s="9"/>
      <c r="DW127" s="9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</row>
    <row r="128" spans="1:171" x14ac:dyDescent="0.25">
      <c r="F128" s="91"/>
      <c r="G128" s="91"/>
      <c r="H128" s="91"/>
      <c r="I128" s="91"/>
      <c r="J128" s="91"/>
      <c r="K128" s="172"/>
      <c r="L128" s="7"/>
    </row>
    <row r="129" spans="1:171" x14ac:dyDescent="0.25">
      <c r="A129" s="217" t="str">
        <f t="shared" si="14"/>
        <v>ngp_maxcap_core</v>
      </c>
      <c r="B129" s="41" t="s">
        <v>92</v>
      </c>
      <c r="C129" s="42" t="s">
        <v>93</v>
      </c>
      <c r="D129" s="41" t="s">
        <v>70</v>
      </c>
      <c r="E129" s="6" t="s">
        <v>44</v>
      </c>
      <c r="F129" s="88" t="s">
        <v>63</v>
      </c>
      <c r="G129" s="88" t="s">
        <v>53</v>
      </c>
      <c r="H129" s="88" t="s">
        <v>64</v>
      </c>
      <c r="I129" s="88">
        <v>1903</v>
      </c>
      <c r="J129" s="88">
        <v>2000</v>
      </c>
      <c r="K129" s="168" t="s">
        <v>75</v>
      </c>
      <c r="L129" s="8" t="str">
        <f>C129&amp;"_"&amp;H129&amp;"_"&amp;E129</f>
        <v>ngp_maxcap_core</v>
      </c>
      <c r="M129" s="19">
        <v>10</v>
      </c>
      <c r="N129" s="19">
        <v>0</v>
      </c>
      <c r="O129" s="19">
        <v>0</v>
      </c>
      <c r="P129" s="19">
        <v>3</v>
      </c>
      <c r="Q129" s="19">
        <v>0</v>
      </c>
      <c r="R129" s="19">
        <v>3.1</v>
      </c>
      <c r="S129" s="19">
        <v>0</v>
      </c>
      <c r="T129" s="19">
        <v>0</v>
      </c>
      <c r="U129" s="19">
        <v>4.8</v>
      </c>
      <c r="V129" s="19">
        <v>8.8000000000000007</v>
      </c>
      <c r="W129" s="19">
        <v>0</v>
      </c>
      <c r="X129" s="19">
        <v>5</v>
      </c>
      <c r="Y129" s="19">
        <v>0</v>
      </c>
      <c r="Z129" s="19">
        <v>0</v>
      </c>
      <c r="AA129" s="19">
        <v>15</v>
      </c>
      <c r="AB129" s="19">
        <v>25</v>
      </c>
      <c r="AC129" s="19">
        <v>30</v>
      </c>
      <c r="AD129" s="19">
        <v>23</v>
      </c>
      <c r="AE129" s="19">
        <v>21</v>
      </c>
      <c r="AF129" s="19">
        <v>20</v>
      </c>
      <c r="AG129" s="19">
        <v>13</v>
      </c>
      <c r="AH129" s="19">
        <v>32.5</v>
      </c>
      <c r="AI129" s="19">
        <v>25</v>
      </c>
      <c r="AJ129" s="19">
        <v>25</v>
      </c>
      <c r="AK129" s="19">
        <v>30</v>
      </c>
      <c r="AL129" s="19">
        <v>77</v>
      </c>
      <c r="AM129" s="19">
        <v>36</v>
      </c>
      <c r="AN129" s="19">
        <v>60</v>
      </c>
      <c r="AO129" s="19">
        <v>35</v>
      </c>
      <c r="AP129" s="19">
        <v>25</v>
      </c>
      <c r="AQ129" s="19">
        <v>4</v>
      </c>
      <c r="AR129" s="19">
        <v>3</v>
      </c>
      <c r="AS129" s="19">
        <v>3.5</v>
      </c>
      <c r="AT129" s="19">
        <v>7.5</v>
      </c>
      <c r="AU129" s="19">
        <v>50</v>
      </c>
      <c r="AV129" s="19">
        <v>75</v>
      </c>
      <c r="AW129" s="19">
        <v>30</v>
      </c>
      <c r="AX129" s="19">
        <v>75</v>
      </c>
      <c r="AY129" s="19">
        <v>81.3</v>
      </c>
      <c r="AZ129" s="19">
        <v>73</v>
      </c>
      <c r="BA129" s="19">
        <v>98</v>
      </c>
      <c r="BB129" s="19">
        <v>15</v>
      </c>
      <c r="BC129" s="19">
        <v>63</v>
      </c>
      <c r="BD129" s="19">
        <v>25</v>
      </c>
      <c r="BE129" s="19">
        <v>65</v>
      </c>
      <c r="BF129" s="19">
        <v>110.8</v>
      </c>
      <c r="BG129" s="19">
        <v>420</v>
      </c>
      <c r="BH129" s="19">
        <v>103.5</v>
      </c>
      <c r="BI129" s="19">
        <v>126.5</v>
      </c>
      <c r="BJ129" s="19">
        <v>112.5</v>
      </c>
      <c r="BK129" s="19">
        <v>200</v>
      </c>
      <c r="BL129" s="19">
        <v>200</v>
      </c>
      <c r="BM129" s="19">
        <v>187.9</v>
      </c>
      <c r="BN129" s="19">
        <v>282.60000000000002</v>
      </c>
      <c r="BO129" s="19">
        <v>163.19999999999999</v>
      </c>
      <c r="BP129" s="19">
        <v>247.8</v>
      </c>
      <c r="BQ129" s="19">
        <v>376.2</v>
      </c>
      <c r="BR129" s="19">
        <v>326.39999999999998</v>
      </c>
      <c r="BS129" s="19">
        <v>359</v>
      </c>
      <c r="BT129" s="19">
        <v>359</v>
      </c>
      <c r="BU129" s="19">
        <v>404.8</v>
      </c>
      <c r="BV129" s="19">
        <v>454.8</v>
      </c>
      <c r="BW129" s="19">
        <v>526.70000000000005</v>
      </c>
      <c r="BX129" s="19">
        <v>544.6</v>
      </c>
      <c r="BY129" s="19">
        <v>702</v>
      </c>
      <c r="BZ129" s="19">
        <v>702</v>
      </c>
      <c r="CA129" s="19">
        <v>582.29999999999995</v>
      </c>
      <c r="CB129" s="19">
        <v>765</v>
      </c>
      <c r="CC129" s="19">
        <v>895.1</v>
      </c>
      <c r="CD129" s="19">
        <v>799.2</v>
      </c>
      <c r="CE129" s="19">
        <v>895.1</v>
      </c>
      <c r="CF129" s="19">
        <v>781.5</v>
      </c>
      <c r="CG129" s="19">
        <v>850.5</v>
      </c>
      <c r="CH129" s="19">
        <v>639</v>
      </c>
      <c r="CI129" s="19">
        <v>850.5</v>
      </c>
      <c r="CJ129" s="19">
        <v>506</v>
      </c>
      <c r="CK129" s="19">
        <v>815.4</v>
      </c>
      <c r="CL129" s="19">
        <v>863.3</v>
      </c>
      <c r="CM129" s="19">
        <v>863.3</v>
      </c>
      <c r="CN129" s="19">
        <v>320</v>
      </c>
      <c r="CO129" s="19">
        <v>320</v>
      </c>
      <c r="CP129" s="19">
        <v>320</v>
      </c>
      <c r="CQ129" s="19">
        <v>320</v>
      </c>
      <c r="CR129" s="19">
        <v>82</v>
      </c>
      <c r="CS129" s="19">
        <v>100</v>
      </c>
      <c r="CT129" s="19">
        <v>135</v>
      </c>
      <c r="CU129" s="19">
        <v>1000</v>
      </c>
      <c r="CV129" s="19">
        <v>236.5</v>
      </c>
      <c r="CW129" s="19">
        <v>320</v>
      </c>
      <c r="CX129" s="19">
        <v>320</v>
      </c>
      <c r="CY129" s="19">
        <v>1000</v>
      </c>
      <c r="CZ129" s="19">
        <v>170</v>
      </c>
      <c r="DA129" s="19">
        <v>228</v>
      </c>
      <c r="DB129" s="19">
        <v>350</v>
      </c>
      <c r="DC129" s="19">
        <v>414</v>
      </c>
      <c r="DD129" s="19">
        <v>363</v>
      </c>
      <c r="DE129" s="19">
        <v>402</v>
      </c>
      <c r="DF129" s="19">
        <v>400</v>
      </c>
      <c r="DG129" s="19"/>
      <c r="DH129" s="19"/>
      <c r="DI129" s="19"/>
      <c r="DJ129" s="19"/>
      <c r="DK129" s="19"/>
      <c r="DL129" s="9"/>
      <c r="DM129" s="9"/>
      <c r="DN129" s="9"/>
      <c r="DO129" s="9"/>
      <c r="DP129" s="9"/>
      <c r="DT129" s="9"/>
      <c r="DU129" s="9"/>
      <c r="DV129" s="9"/>
      <c r="DW129" s="9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</row>
    <row r="130" spans="1:171" x14ac:dyDescent="0.25">
      <c r="A130" s="217" t="str">
        <f t="shared" si="14"/>
        <v>ngp_maxcap_rimFSU</v>
      </c>
      <c r="B130" s="41" t="s">
        <v>92</v>
      </c>
      <c r="C130" s="42" t="s">
        <v>93</v>
      </c>
      <c r="D130" s="41" t="s">
        <v>71</v>
      </c>
      <c r="E130" s="6" t="s">
        <v>205</v>
      </c>
      <c r="F130" s="88" t="s">
        <v>63</v>
      </c>
      <c r="G130" s="88" t="s">
        <v>53</v>
      </c>
      <c r="H130" s="88" t="s">
        <v>64</v>
      </c>
      <c r="I130" s="88">
        <v>1903</v>
      </c>
      <c r="J130" s="88">
        <v>2000</v>
      </c>
      <c r="K130" s="168" t="s">
        <v>75</v>
      </c>
      <c r="L130" s="8" t="str">
        <f t="shared" ref="L130:L133" si="16">C130&amp;"_"&amp;H130&amp;"_"&amp;E130</f>
        <v>ngp_maxcap_rimFSU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50</v>
      </c>
      <c r="AO130" s="19">
        <v>41</v>
      </c>
      <c r="AP130" s="19">
        <v>0</v>
      </c>
      <c r="AQ130" s="19">
        <v>0</v>
      </c>
      <c r="AR130" s="19">
        <v>0</v>
      </c>
      <c r="AS130" s="19">
        <v>0</v>
      </c>
      <c r="AT130" s="19">
        <v>50</v>
      </c>
      <c r="AU130" s="19">
        <v>0</v>
      </c>
      <c r="AV130" s="19">
        <v>0</v>
      </c>
      <c r="AW130" s="19">
        <v>0</v>
      </c>
      <c r="AX130" s="19">
        <v>466</v>
      </c>
      <c r="AY130" s="19">
        <v>184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13.8</v>
      </c>
      <c r="BG130" s="19">
        <v>50</v>
      </c>
      <c r="BH130" s="19">
        <v>12</v>
      </c>
      <c r="BI130" s="19">
        <v>450</v>
      </c>
      <c r="BJ130" s="19">
        <v>0</v>
      </c>
      <c r="BK130" s="19">
        <v>260</v>
      </c>
      <c r="BL130" s="19">
        <v>163</v>
      </c>
      <c r="BM130" s="19">
        <v>50</v>
      </c>
      <c r="BN130" s="19">
        <v>400</v>
      </c>
      <c r="BO130" s="19">
        <v>511</v>
      </c>
      <c r="BP130" s="19">
        <v>130</v>
      </c>
      <c r="BQ130" s="19">
        <v>80</v>
      </c>
      <c r="BR130" s="19">
        <v>710</v>
      </c>
      <c r="BS130" s="19">
        <v>160</v>
      </c>
      <c r="BT130" s="19">
        <v>150</v>
      </c>
      <c r="BU130" s="19">
        <v>50</v>
      </c>
      <c r="BV130" s="19">
        <v>300</v>
      </c>
      <c r="BW130" s="19">
        <v>200</v>
      </c>
      <c r="BX130" s="19">
        <v>530</v>
      </c>
      <c r="BY130" s="19">
        <v>800</v>
      </c>
      <c r="BZ130" s="19">
        <v>200</v>
      </c>
      <c r="CA130" s="19">
        <v>1172</v>
      </c>
      <c r="CB130" s="19">
        <v>300</v>
      </c>
      <c r="CC130" s="19">
        <v>800</v>
      </c>
      <c r="CD130" s="19">
        <v>390</v>
      </c>
      <c r="CE130" s="19">
        <v>300</v>
      </c>
      <c r="CF130" s="19">
        <v>280</v>
      </c>
      <c r="CG130" s="19">
        <v>210</v>
      </c>
      <c r="CH130" s="19">
        <v>300</v>
      </c>
      <c r="CI130" s="19">
        <v>355</v>
      </c>
      <c r="CJ130" s="19">
        <v>300</v>
      </c>
      <c r="CK130" s="19">
        <v>330</v>
      </c>
      <c r="CL130" s="19">
        <v>1200</v>
      </c>
      <c r="CM130" s="19">
        <v>300</v>
      </c>
      <c r="CN130" s="19">
        <v>300</v>
      </c>
      <c r="CO130" s="19">
        <v>800</v>
      </c>
      <c r="CP130" s="19">
        <v>800</v>
      </c>
      <c r="CQ130" s="19">
        <v>800</v>
      </c>
      <c r="CR130" s="19">
        <v>800</v>
      </c>
      <c r="CS130" s="19">
        <v>800</v>
      </c>
      <c r="CT130" s="19">
        <v>800</v>
      </c>
      <c r="CU130" s="19">
        <v>215</v>
      </c>
      <c r="CV130" s="19">
        <v>26.5</v>
      </c>
      <c r="CW130" s="19">
        <v>300</v>
      </c>
      <c r="CX130" s="19">
        <v>215</v>
      </c>
      <c r="CY130" s="19">
        <v>800</v>
      </c>
      <c r="CZ130" s="19">
        <v>180</v>
      </c>
      <c r="DA130" s="19">
        <v>150</v>
      </c>
      <c r="DB130" s="19">
        <v>330</v>
      </c>
      <c r="DC130" s="19">
        <v>156</v>
      </c>
      <c r="DD130" s="19">
        <v>123</v>
      </c>
      <c r="DE130" s="19">
        <v>180</v>
      </c>
      <c r="DF130" s="19">
        <v>195</v>
      </c>
      <c r="DG130" s="19"/>
      <c r="DH130" s="19"/>
      <c r="DI130" s="19"/>
      <c r="DJ130" s="19"/>
      <c r="DK130" s="19"/>
      <c r="DL130" s="9"/>
      <c r="DM130" s="9"/>
      <c r="DN130" s="9"/>
      <c r="DO130" s="9"/>
      <c r="DP130" s="9"/>
      <c r="DT130" s="9"/>
      <c r="DU130" s="9"/>
      <c r="DV130" s="9"/>
      <c r="DW130" s="9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</row>
    <row r="131" spans="1:171" x14ac:dyDescent="0.25">
      <c r="A131" s="217" t="str">
        <f t="shared" si="14"/>
        <v>ngp_maxcap_rim</v>
      </c>
      <c r="B131" s="41" t="s">
        <v>92</v>
      </c>
      <c r="C131" s="42" t="s">
        <v>93</v>
      </c>
      <c r="D131" s="41" t="s">
        <v>76</v>
      </c>
      <c r="E131" s="6" t="s">
        <v>152</v>
      </c>
      <c r="F131" s="88" t="s">
        <v>63</v>
      </c>
      <c r="G131" s="88" t="s">
        <v>53</v>
      </c>
      <c r="H131" s="88" t="s">
        <v>64</v>
      </c>
      <c r="I131" s="88">
        <v>1903</v>
      </c>
      <c r="J131" s="88">
        <v>2000</v>
      </c>
      <c r="K131" s="168" t="s">
        <v>75</v>
      </c>
      <c r="L131" s="8" t="str">
        <f t="shared" si="16"/>
        <v>ngp_maxcap_rim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0.27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60</v>
      </c>
      <c r="BO131" s="19">
        <v>60</v>
      </c>
      <c r="BP131" s="19">
        <v>5</v>
      </c>
      <c r="BQ131" s="19">
        <v>10</v>
      </c>
      <c r="BR131" s="19">
        <v>0</v>
      </c>
      <c r="BS131" s="19">
        <v>1.44</v>
      </c>
      <c r="BT131" s="19">
        <v>0</v>
      </c>
      <c r="BU131" s="19">
        <v>0.38600000000000001</v>
      </c>
      <c r="BV131" s="19">
        <v>23</v>
      </c>
      <c r="BW131" s="19">
        <v>12.5</v>
      </c>
      <c r="BX131" s="19">
        <v>13.25</v>
      </c>
      <c r="BY131" s="19">
        <v>15.16</v>
      </c>
      <c r="BZ131" s="19">
        <v>15</v>
      </c>
      <c r="CA131" s="19">
        <v>27</v>
      </c>
      <c r="CB131" s="19">
        <v>64</v>
      </c>
      <c r="CC131" s="19">
        <v>0</v>
      </c>
      <c r="CD131" s="19">
        <v>105</v>
      </c>
      <c r="CE131" s="19">
        <v>20</v>
      </c>
      <c r="CF131" s="19">
        <v>310</v>
      </c>
      <c r="CG131" s="19">
        <v>310</v>
      </c>
      <c r="CH131" s="19">
        <v>55</v>
      </c>
      <c r="CI131" s="19">
        <v>310</v>
      </c>
      <c r="CJ131" s="19">
        <v>250</v>
      </c>
      <c r="CK131" s="19">
        <v>250</v>
      </c>
      <c r="CL131" s="19">
        <v>18.3</v>
      </c>
      <c r="CM131" s="19">
        <v>75</v>
      </c>
      <c r="CN131" s="19">
        <v>60</v>
      </c>
      <c r="CO131" s="19">
        <v>550</v>
      </c>
      <c r="CP131" s="19">
        <v>550</v>
      </c>
      <c r="CQ131" s="19">
        <v>108</v>
      </c>
      <c r="CR131" s="19">
        <v>210</v>
      </c>
      <c r="CS131" s="19">
        <v>150</v>
      </c>
      <c r="CT131" s="19">
        <v>150</v>
      </c>
      <c r="CU131" s="19">
        <v>210</v>
      </c>
      <c r="CV131" s="19">
        <v>500</v>
      </c>
      <c r="CW131" s="19">
        <v>103</v>
      </c>
      <c r="CX131" s="19">
        <v>600</v>
      </c>
      <c r="CY131" s="19">
        <v>210</v>
      </c>
      <c r="CZ131" s="19">
        <v>210</v>
      </c>
      <c r="DA131" s="19">
        <v>128</v>
      </c>
      <c r="DB131" s="19">
        <v>341</v>
      </c>
      <c r="DC131" s="19">
        <v>341</v>
      </c>
      <c r="DD131" s="19">
        <v>341</v>
      </c>
      <c r="DE131" s="19">
        <v>230</v>
      </c>
      <c r="DF131" s="19">
        <v>735</v>
      </c>
      <c r="DG131" s="19"/>
      <c r="DH131" s="19"/>
      <c r="DI131" s="19"/>
      <c r="DJ131" s="19"/>
      <c r="DK131" s="19"/>
      <c r="DL131" s="9"/>
      <c r="DM131" s="9"/>
      <c r="DN131" s="9"/>
      <c r="DO131" s="9"/>
      <c r="DP131" s="9"/>
      <c r="DT131" s="9"/>
      <c r="DU131" s="9"/>
      <c r="DV131" s="9"/>
      <c r="DW131" s="9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</row>
    <row r="132" spans="1:171" x14ac:dyDescent="0.25">
      <c r="A132" s="217" t="str">
        <f t="shared" si="14"/>
        <v>ngp_maxcap_peri</v>
      </c>
      <c r="B132" s="41" t="s">
        <v>92</v>
      </c>
      <c r="C132" s="42" t="s">
        <v>93</v>
      </c>
      <c r="D132" s="41" t="s">
        <v>77</v>
      </c>
      <c r="E132" s="6" t="s">
        <v>45</v>
      </c>
      <c r="F132" s="88" t="s">
        <v>63</v>
      </c>
      <c r="G132" s="88" t="s">
        <v>53</v>
      </c>
      <c r="H132" s="88" t="s">
        <v>64</v>
      </c>
      <c r="I132" s="88">
        <v>1903</v>
      </c>
      <c r="J132" s="88">
        <v>2000</v>
      </c>
      <c r="K132" s="168" t="s">
        <v>75</v>
      </c>
      <c r="L132" s="8" t="str">
        <f t="shared" si="16"/>
        <v>ngp_maxcap_peri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5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6.5</v>
      </c>
      <c r="BG132" s="19">
        <v>0</v>
      </c>
      <c r="BH132" s="19">
        <v>25</v>
      </c>
      <c r="BI132" s="19">
        <v>26</v>
      </c>
      <c r="BJ132" s="19">
        <v>15</v>
      </c>
      <c r="BK132" s="19">
        <v>29</v>
      </c>
      <c r="BL132" s="19">
        <v>15</v>
      </c>
      <c r="BM132" s="19">
        <v>75</v>
      </c>
      <c r="BN132" s="19">
        <v>37</v>
      </c>
      <c r="BO132" s="19">
        <v>20</v>
      </c>
      <c r="BP132" s="19">
        <v>24</v>
      </c>
      <c r="BQ132" s="19">
        <v>10</v>
      </c>
      <c r="BR132" s="19">
        <v>56</v>
      </c>
      <c r="BS132" s="19">
        <v>60</v>
      </c>
      <c r="BT132" s="19">
        <v>68</v>
      </c>
      <c r="BU132" s="19">
        <v>150</v>
      </c>
      <c r="BV132" s="19">
        <v>50</v>
      </c>
      <c r="BW132" s="19">
        <v>70</v>
      </c>
      <c r="BX132" s="19">
        <v>70</v>
      </c>
      <c r="BY132" s="19">
        <v>33</v>
      </c>
      <c r="BZ132" s="19">
        <v>70</v>
      </c>
      <c r="CA132" s="19">
        <v>80</v>
      </c>
      <c r="CB132" s="19">
        <v>158</v>
      </c>
      <c r="CC132" s="19">
        <v>214</v>
      </c>
      <c r="CD132" s="19">
        <v>156</v>
      </c>
      <c r="CE132" s="19">
        <v>156</v>
      </c>
      <c r="CF132" s="19">
        <v>300</v>
      </c>
      <c r="CG132" s="19">
        <v>131</v>
      </c>
      <c r="CH132" s="19">
        <v>65</v>
      </c>
      <c r="CI132" s="19">
        <v>210</v>
      </c>
      <c r="CJ132" s="19">
        <v>125</v>
      </c>
      <c r="CK132" s="19">
        <v>400</v>
      </c>
      <c r="CL132" s="19">
        <v>440</v>
      </c>
      <c r="CM132" s="19">
        <v>440</v>
      </c>
      <c r="CN132" s="19">
        <v>400</v>
      </c>
      <c r="CO132" s="19">
        <v>315</v>
      </c>
      <c r="CP132" s="19">
        <v>300</v>
      </c>
      <c r="CQ132" s="19">
        <v>310</v>
      </c>
      <c r="CR132" s="19">
        <v>220</v>
      </c>
      <c r="CS132" s="19">
        <v>220</v>
      </c>
      <c r="CT132" s="19">
        <v>165</v>
      </c>
      <c r="CU132" s="19">
        <v>600</v>
      </c>
      <c r="CV132" s="19">
        <v>168</v>
      </c>
      <c r="CW132" s="19">
        <v>330</v>
      </c>
      <c r="CX132" s="19">
        <v>600</v>
      </c>
      <c r="CY132" s="19">
        <v>600</v>
      </c>
      <c r="CZ132" s="19">
        <v>250</v>
      </c>
      <c r="DA132" s="19">
        <v>330</v>
      </c>
      <c r="DB132" s="19">
        <v>315</v>
      </c>
      <c r="DC132" s="19">
        <v>220</v>
      </c>
      <c r="DD132" s="19">
        <v>627</v>
      </c>
      <c r="DE132" s="19">
        <v>627</v>
      </c>
      <c r="DF132" s="19">
        <v>400</v>
      </c>
      <c r="DG132" s="19"/>
      <c r="DH132" s="19"/>
      <c r="DI132" s="19"/>
      <c r="DJ132" s="19"/>
      <c r="DK132" s="19"/>
      <c r="DL132" s="9"/>
      <c r="DM132" s="9"/>
      <c r="DN132" s="9"/>
      <c r="DO132" s="9"/>
      <c r="DP132" s="9"/>
      <c r="DT132" s="9"/>
      <c r="DU132" s="9"/>
      <c r="DV132" s="9"/>
      <c r="DW132" s="9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</row>
    <row r="133" spans="1:171" x14ac:dyDescent="0.25">
      <c r="A133" s="217" t="str">
        <f t="shared" si="14"/>
        <v>ngp_maxcap_glob</v>
      </c>
      <c r="B133" s="41" t="s">
        <v>92</v>
      </c>
      <c r="C133" s="42" t="s">
        <v>93</v>
      </c>
      <c r="D133" s="41" t="s">
        <v>15</v>
      </c>
      <c r="E133" s="6" t="s">
        <v>46</v>
      </c>
      <c r="F133" s="88" t="s">
        <v>63</v>
      </c>
      <c r="G133" s="88" t="s">
        <v>53</v>
      </c>
      <c r="H133" s="88" t="s">
        <v>64</v>
      </c>
      <c r="I133" s="88">
        <v>1903</v>
      </c>
      <c r="J133" s="88">
        <v>2000</v>
      </c>
      <c r="K133" s="168" t="s">
        <v>75</v>
      </c>
      <c r="L133" s="8" t="str">
        <f t="shared" si="16"/>
        <v>ngp_maxcap_glob</v>
      </c>
      <c r="M133" s="20">
        <v>10</v>
      </c>
      <c r="N133" s="20">
        <v>0</v>
      </c>
      <c r="O133" s="20">
        <v>0</v>
      </c>
      <c r="P133" s="20">
        <v>3</v>
      </c>
      <c r="Q133" s="20">
        <v>0</v>
      </c>
      <c r="R133" s="20">
        <v>3.1</v>
      </c>
      <c r="S133" s="20">
        <v>0</v>
      </c>
      <c r="T133" s="20">
        <v>0</v>
      </c>
      <c r="U133" s="20">
        <v>4.8</v>
      </c>
      <c r="V133" s="20">
        <v>8.8000000000000007</v>
      </c>
      <c r="W133" s="20">
        <v>0</v>
      </c>
      <c r="X133" s="20">
        <v>5</v>
      </c>
      <c r="Y133" s="20">
        <v>0</v>
      </c>
      <c r="Z133" s="20">
        <v>0</v>
      </c>
      <c r="AA133" s="20">
        <v>15</v>
      </c>
      <c r="AB133" s="20">
        <v>25</v>
      </c>
      <c r="AC133" s="20">
        <v>30</v>
      </c>
      <c r="AD133" s="20">
        <v>23</v>
      </c>
      <c r="AE133" s="20">
        <v>21</v>
      </c>
      <c r="AF133" s="20">
        <v>20</v>
      </c>
      <c r="AG133" s="20">
        <v>13</v>
      </c>
      <c r="AH133" s="20">
        <v>32.5</v>
      </c>
      <c r="AI133" s="20">
        <v>25</v>
      </c>
      <c r="AJ133" s="20">
        <v>25</v>
      </c>
      <c r="AK133" s="20">
        <v>30</v>
      </c>
      <c r="AL133" s="20">
        <v>77</v>
      </c>
      <c r="AM133" s="20">
        <v>36</v>
      </c>
      <c r="AN133" s="20">
        <v>60</v>
      </c>
      <c r="AO133" s="20">
        <v>41</v>
      </c>
      <c r="AP133" s="20">
        <v>25</v>
      </c>
      <c r="AQ133" s="20">
        <v>4</v>
      </c>
      <c r="AR133" s="20">
        <v>3</v>
      </c>
      <c r="AS133" s="20">
        <v>5</v>
      </c>
      <c r="AT133" s="20">
        <v>50</v>
      </c>
      <c r="AU133" s="20">
        <v>50</v>
      </c>
      <c r="AV133" s="20">
        <v>75</v>
      </c>
      <c r="AW133" s="20">
        <v>30</v>
      </c>
      <c r="AX133" s="20">
        <v>466</v>
      </c>
      <c r="AY133" s="20">
        <v>184</v>
      </c>
      <c r="AZ133" s="20">
        <v>73</v>
      </c>
      <c r="BA133" s="20">
        <v>98</v>
      </c>
      <c r="BB133" s="20">
        <v>15</v>
      </c>
      <c r="BC133" s="20">
        <v>63</v>
      </c>
      <c r="BD133" s="20">
        <v>25</v>
      </c>
      <c r="BE133" s="20">
        <v>65</v>
      </c>
      <c r="BF133" s="20">
        <v>110.8</v>
      </c>
      <c r="BG133" s="20">
        <v>420</v>
      </c>
      <c r="BH133" s="20">
        <v>103.5</v>
      </c>
      <c r="BI133" s="20">
        <v>450</v>
      </c>
      <c r="BJ133" s="20">
        <v>112.5</v>
      </c>
      <c r="BK133" s="20">
        <v>260</v>
      </c>
      <c r="BL133" s="20">
        <v>200</v>
      </c>
      <c r="BM133" s="20">
        <v>187.9</v>
      </c>
      <c r="BN133" s="20">
        <v>400</v>
      </c>
      <c r="BO133" s="20">
        <v>511</v>
      </c>
      <c r="BP133" s="20">
        <v>247.8</v>
      </c>
      <c r="BQ133" s="20">
        <v>376.2</v>
      </c>
      <c r="BR133" s="20">
        <v>710</v>
      </c>
      <c r="BS133" s="20">
        <v>359</v>
      </c>
      <c r="BT133" s="20">
        <v>359</v>
      </c>
      <c r="BU133" s="20">
        <v>404.8</v>
      </c>
      <c r="BV133" s="20">
        <v>454.8</v>
      </c>
      <c r="BW133" s="20">
        <v>526.70000000000005</v>
      </c>
      <c r="BX133" s="20">
        <v>544.6</v>
      </c>
      <c r="BY133" s="20">
        <v>800</v>
      </c>
      <c r="BZ133" s="20">
        <v>702</v>
      </c>
      <c r="CA133" s="20">
        <v>1172</v>
      </c>
      <c r="CB133" s="20">
        <v>765</v>
      </c>
      <c r="CC133" s="20">
        <v>895.1</v>
      </c>
      <c r="CD133" s="20">
        <v>799.2</v>
      </c>
      <c r="CE133" s="20">
        <v>895.1</v>
      </c>
      <c r="CF133" s="20">
        <v>781.5</v>
      </c>
      <c r="CG133" s="20">
        <v>850.5</v>
      </c>
      <c r="CH133" s="20">
        <v>639</v>
      </c>
      <c r="CI133" s="20">
        <v>850.5</v>
      </c>
      <c r="CJ133" s="20">
        <v>506</v>
      </c>
      <c r="CK133" s="20">
        <v>815.4</v>
      </c>
      <c r="CL133" s="20">
        <v>1200</v>
      </c>
      <c r="CM133" s="20">
        <v>863.3</v>
      </c>
      <c r="CN133" s="20">
        <v>400</v>
      </c>
      <c r="CO133" s="20">
        <v>800</v>
      </c>
      <c r="CP133" s="20">
        <v>800</v>
      </c>
      <c r="CQ133" s="20">
        <v>800</v>
      </c>
      <c r="CR133" s="20">
        <v>800</v>
      </c>
      <c r="CS133" s="20">
        <v>800</v>
      </c>
      <c r="CT133" s="20">
        <v>800</v>
      </c>
      <c r="CU133" s="20">
        <v>1000</v>
      </c>
      <c r="CV133" s="20">
        <v>500</v>
      </c>
      <c r="CW133" s="20">
        <v>330</v>
      </c>
      <c r="CX133" s="20">
        <v>600</v>
      </c>
      <c r="CY133" s="20">
        <v>1000</v>
      </c>
      <c r="CZ133" s="20">
        <v>250</v>
      </c>
      <c r="DA133" s="20">
        <v>330</v>
      </c>
      <c r="DB133" s="20">
        <v>350</v>
      </c>
      <c r="DC133" s="20">
        <v>414</v>
      </c>
      <c r="DD133" s="20">
        <v>627</v>
      </c>
      <c r="DE133" s="20">
        <v>627</v>
      </c>
      <c r="DF133" s="20">
        <v>735</v>
      </c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T133" s="9"/>
      <c r="DU133" s="9"/>
      <c r="DV133" s="9"/>
      <c r="DW133" s="9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</row>
    <row r="135" spans="1:171" s="57" customFormat="1" x14ac:dyDescent="0.25">
      <c r="A135" s="219"/>
      <c r="B135" s="60" t="s">
        <v>144</v>
      </c>
      <c r="C135" s="56"/>
      <c r="D135" s="56"/>
      <c r="E135" s="56"/>
      <c r="F135" s="60"/>
      <c r="G135" s="60"/>
      <c r="H135" s="60"/>
      <c r="I135" s="60"/>
      <c r="J135" s="60"/>
      <c r="K135" s="173"/>
      <c r="L135" s="58"/>
      <c r="M135" s="59">
        <v>1977</v>
      </c>
      <c r="N135" s="59">
        <v>1978</v>
      </c>
      <c r="O135" s="59">
        <v>1979</v>
      </c>
      <c r="P135" s="59">
        <v>1980</v>
      </c>
      <c r="Q135" s="59">
        <v>1981</v>
      </c>
      <c r="R135" s="59">
        <v>1982</v>
      </c>
      <c r="S135" s="59">
        <v>1983</v>
      </c>
      <c r="T135" s="59">
        <v>1984</v>
      </c>
      <c r="U135" s="59">
        <v>1985</v>
      </c>
      <c r="V135" s="59">
        <v>1986</v>
      </c>
      <c r="W135" s="59">
        <v>1987</v>
      </c>
      <c r="X135" s="59">
        <v>1988</v>
      </c>
      <c r="Y135" s="59">
        <v>1989</v>
      </c>
      <c r="Z135" s="59">
        <v>1990</v>
      </c>
      <c r="AA135" s="59">
        <v>1991</v>
      </c>
      <c r="AB135" s="59">
        <v>1992</v>
      </c>
      <c r="AC135" s="59">
        <v>1993</v>
      </c>
      <c r="AD135" s="59">
        <v>1994</v>
      </c>
      <c r="AE135" s="59">
        <v>1995</v>
      </c>
      <c r="AF135" s="59">
        <v>1996</v>
      </c>
      <c r="AG135" s="59">
        <v>1997</v>
      </c>
      <c r="AH135" s="59">
        <v>1998</v>
      </c>
      <c r="AI135" s="59">
        <v>1999</v>
      </c>
      <c r="AJ135" s="59">
        <v>2000</v>
      </c>
      <c r="AK135" s="59">
        <v>2001</v>
      </c>
      <c r="AL135" s="59">
        <v>2002</v>
      </c>
      <c r="AM135" s="59">
        <v>2003</v>
      </c>
      <c r="AN135" s="59">
        <v>2004</v>
      </c>
      <c r="AO135" s="59">
        <v>2005</v>
      </c>
      <c r="AP135" s="59">
        <v>2006</v>
      </c>
      <c r="AQ135" s="59">
        <v>2007</v>
      </c>
      <c r="AR135" s="59">
        <v>2008</v>
      </c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</row>
    <row r="136" spans="1:171" x14ac:dyDescent="0.25">
      <c r="B136" s="36"/>
      <c r="C136" s="36"/>
      <c r="D136" s="36"/>
      <c r="E136" s="6"/>
      <c r="F136" s="93"/>
      <c r="G136" s="93"/>
      <c r="H136" s="93"/>
      <c r="I136" s="93"/>
      <c r="J136" s="93"/>
      <c r="K136" s="174"/>
      <c r="L136" s="6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</row>
    <row r="137" spans="1:171" x14ac:dyDescent="0.25">
      <c r="A137" s="217" t="str">
        <f>L137</f>
        <v>wdp_cumcap_core</v>
      </c>
      <c r="B137" s="41" t="s">
        <v>96</v>
      </c>
      <c r="C137" s="42" t="s">
        <v>97</v>
      </c>
      <c r="D137" s="41" t="s">
        <v>98</v>
      </c>
      <c r="E137" s="6" t="s">
        <v>44</v>
      </c>
      <c r="F137" s="88" t="s">
        <v>16</v>
      </c>
      <c r="G137" s="88" t="s">
        <v>53</v>
      </c>
      <c r="H137" s="88" t="s">
        <v>55</v>
      </c>
      <c r="I137" s="88">
        <v>1977</v>
      </c>
      <c r="J137" s="88">
        <v>2008</v>
      </c>
      <c r="K137" s="168" t="s">
        <v>75</v>
      </c>
      <c r="L137" s="8" t="str">
        <f>C137&amp;"_"&amp;H137&amp;"_"&amp;E137</f>
        <v>wdp_cumcap_core</v>
      </c>
      <c r="M137" s="20">
        <v>5.1999999999999998E-2</v>
      </c>
      <c r="N137" s="20">
        <v>0.81300000000000006</v>
      </c>
      <c r="O137" s="102">
        <v>1.0900000000000001</v>
      </c>
      <c r="P137" s="102">
        <v>2.6660000000000004</v>
      </c>
      <c r="Q137" s="102">
        <v>6.2680000000000007</v>
      </c>
      <c r="R137" s="102">
        <v>10.637</v>
      </c>
      <c r="S137" s="102">
        <v>14.302</v>
      </c>
      <c r="T137" s="102">
        <v>19.77</v>
      </c>
      <c r="U137" s="20">
        <v>46.974999999999994</v>
      </c>
      <c r="V137" s="20">
        <v>72.448499999999996</v>
      </c>
      <c r="W137" s="20">
        <v>112.0645</v>
      </c>
      <c r="X137" s="20">
        <v>190.459</v>
      </c>
      <c r="Y137" s="20">
        <v>246.91399999999999</v>
      </c>
      <c r="Z137" s="20">
        <v>325.92149999999998</v>
      </c>
      <c r="AA137" s="20">
        <v>392.79949999999997</v>
      </c>
      <c r="AB137" s="20">
        <v>435.8895</v>
      </c>
      <c r="AC137" s="20">
        <v>467.7595</v>
      </c>
      <c r="AD137" s="20">
        <v>520.89750000000004</v>
      </c>
      <c r="AE137" s="20">
        <v>599.76400000000001</v>
      </c>
      <c r="AF137" s="20">
        <v>813.91750000000002</v>
      </c>
      <c r="AG137" s="20">
        <v>1123.1199999999999</v>
      </c>
      <c r="AH137" s="20">
        <v>1439.0684999999999</v>
      </c>
      <c r="AI137" s="20">
        <v>1760.3674999999998</v>
      </c>
      <c r="AJ137" s="20">
        <v>2404.7039999999997</v>
      </c>
      <c r="AK137" s="20">
        <v>2516.4129999999996</v>
      </c>
      <c r="AL137" s="20">
        <v>3020.4224999999997</v>
      </c>
      <c r="AM137" s="20">
        <v>3267.9419999999996</v>
      </c>
      <c r="AN137" s="20">
        <v>3283.0499999999997</v>
      </c>
      <c r="AO137" s="20">
        <v>3305.2429999999999</v>
      </c>
      <c r="AP137" s="20">
        <v>3316.7509999999997</v>
      </c>
      <c r="AQ137" s="20">
        <v>3319.3719999999998</v>
      </c>
      <c r="AR137" s="20">
        <v>3348.944</v>
      </c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DR137" s="20"/>
      <c r="DS137" s="20"/>
      <c r="DT137" s="20"/>
      <c r="DU137" s="20"/>
      <c r="DV137" s="20"/>
      <c r="DW137" s="20"/>
      <c r="DX137" s="21"/>
      <c r="DY137" s="21"/>
      <c r="DZ137" s="21"/>
      <c r="EA137" s="21"/>
      <c r="EB137" s="21"/>
      <c r="EC137" s="21"/>
    </row>
    <row r="138" spans="1:171" s="49" customFormat="1" x14ac:dyDescent="0.25">
      <c r="A138" s="217" t="str">
        <f>L138</f>
        <v>wdp_cumcap_rimFSU</v>
      </c>
      <c r="B138" s="43" t="s">
        <v>96</v>
      </c>
      <c r="C138" s="44" t="s">
        <v>97</v>
      </c>
      <c r="D138" s="43" t="s">
        <v>48</v>
      </c>
      <c r="E138" s="46" t="s">
        <v>205</v>
      </c>
      <c r="F138" s="90" t="s">
        <v>16</v>
      </c>
      <c r="G138" s="90" t="s">
        <v>53</v>
      </c>
      <c r="H138" s="90" t="s">
        <v>55</v>
      </c>
      <c r="I138" s="90"/>
      <c r="J138" s="90"/>
      <c r="K138" s="43" t="s">
        <v>48</v>
      </c>
      <c r="L138" s="47" t="str">
        <f>C138&amp;"_"&amp;H138&amp;"_"&amp;E138</f>
        <v>wdp_cumcap_rimFSU</v>
      </c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33"/>
      <c r="AQ138" s="33"/>
      <c r="AR138" s="33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</row>
    <row r="139" spans="1:171" s="49" customFormat="1" x14ac:dyDescent="0.25">
      <c r="A139" s="217" t="str">
        <f>L139</f>
        <v>wdp_cumcap_rim</v>
      </c>
      <c r="B139" s="43" t="s">
        <v>96</v>
      </c>
      <c r="C139" s="44" t="s">
        <v>97</v>
      </c>
      <c r="D139" s="185" t="s">
        <v>204</v>
      </c>
      <c r="E139" s="46" t="s">
        <v>152</v>
      </c>
      <c r="F139" s="90" t="s">
        <v>16</v>
      </c>
      <c r="G139" s="90" t="s">
        <v>53</v>
      </c>
      <c r="H139" s="90" t="s">
        <v>55</v>
      </c>
      <c r="I139" s="90"/>
      <c r="J139" s="90"/>
      <c r="K139" s="188" t="s">
        <v>204</v>
      </c>
      <c r="L139" s="47" t="str">
        <f>C139&amp;"_"&amp;H139&amp;"_"&amp;E139</f>
        <v>wdp_cumcap_rim</v>
      </c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33"/>
      <c r="AQ139" s="33"/>
      <c r="AR139" s="33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</row>
    <row r="140" spans="1:171" s="49" customFormat="1" x14ac:dyDescent="0.25">
      <c r="A140" s="217" t="str">
        <f>L140</f>
        <v>wdp_cumcap_peri</v>
      </c>
      <c r="B140" s="43" t="s">
        <v>96</v>
      </c>
      <c r="C140" s="44" t="s">
        <v>97</v>
      </c>
      <c r="D140" s="185" t="s">
        <v>204</v>
      </c>
      <c r="E140" s="46" t="s">
        <v>45</v>
      </c>
      <c r="F140" s="90" t="s">
        <v>16</v>
      </c>
      <c r="G140" s="90" t="s">
        <v>53</v>
      </c>
      <c r="H140" s="90" t="s">
        <v>55</v>
      </c>
      <c r="I140" s="90"/>
      <c r="J140" s="90"/>
      <c r="K140" s="188" t="s">
        <v>204</v>
      </c>
      <c r="L140" s="47" t="str">
        <f>C140&amp;"_"&amp;H140&amp;"_"&amp;E140</f>
        <v>wdp_cumcap_peri</v>
      </c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33"/>
      <c r="AQ140" s="33"/>
      <c r="AR140" s="33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</row>
    <row r="141" spans="1:171" x14ac:dyDescent="0.25">
      <c r="A141" s="217" t="str">
        <f>L141</f>
        <v>wdp_cumcap_glob</v>
      </c>
      <c r="B141" s="41" t="s">
        <v>96</v>
      </c>
      <c r="C141" s="42" t="s">
        <v>97</v>
      </c>
      <c r="D141" s="41" t="s">
        <v>15</v>
      </c>
      <c r="E141" s="6" t="s">
        <v>46</v>
      </c>
      <c r="F141" s="88" t="s">
        <v>16</v>
      </c>
      <c r="G141" s="88" t="s">
        <v>53</v>
      </c>
      <c r="H141" s="88" t="s">
        <v>55</v>
      </c>
      <c r="I141" s="88">
        <v>1984</v>
      </c>
      <c r="J141" s="88">
        <v>2008</v>
      </c>
      <c r="K141" s="171" t="s">
        <v>75</v>
      </c>
      <c r="L141" s="8" t="str">
        <f>C141&amp;"_"&amp;H141&amp;"_"&amp;E141</f>
        <v>wdp_cumcap_glob</v>
      </c>
      <c r="M141" s="20"/>
      <c r="N141" s="20"/>
      <c r="O141" s="20"/>
      <c r="P141" s="20"/>
      <c r="Q141" s="20"/>
      <c r="R141" s="20"/>
      <c r="S141" s="20"/>
      <c r="T141" s="9">
        <v>330.79996872055392</v>
      </c>
      <c r="U141" s="9">
        <v>794.15727624667977</v>
      </c>
      <c r="V141" s="9">
        <v>1164.5832365562751</v>
      </c>
      <c r="W141" s="9">
        <v>1297.4868155025426</v>
      </c>
      <c r="X141" s="9">
        <v>1431.6158049230057</v>
      </c>
      <c r="Y141" s="9">
        <v>1556.8206726591759</v>
      </c>
      <c r="Z141" s="20">
        <v>1743</v>
      </c>
      <c r="AA141" s="20">
        <v>1983</v>
      </c>
      <c r="AB141" s="20">
        <v>2321</v>
      </c>
      <c r="AC141" s="20">
        <v>2801</v>
      </c>
      <c r="AD141" s="20">
        <v>3531</v>
      </c>
      <c r="AE141" s="20">
        <v>4800</v>
      </c>
      <c r="AF141" s="20">
        <v>6100</v>
      </c>
      <c r="AG141" s="20">
        <v>7600</v>
      </c>
      <c r="AH141" s="20">
        <v>10200</v>
      </c>
      <c r="AI141" s="20">
        <v>13600</v>
      </c>
      <c r="AJ141" s="20">
        <v>17651</v>
      </c>
      <c r="AK141" s="3">
        <v>24425</v>
      </c>
      <c r="AL141" s="3">
        <v>31100</v>
      </c>
      <c r="AM141" s="3">
        <v>39431</v>
      </c>
      <c r="AN141" s="3">
        <v>47346</v>
      </c>
      <c r="AO141" s="3">
        <v>58765</v>
      </c>
      <c r="AP141" s="3">
        <v>73520</v>
      </c>
      <c r="AQ141" s="3">
        <v>93853</v>
      </c>
      <c r="AR141" s="3">
        <v>120824</v>
      </c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</row>
    <row r="142" spans="1:171" x14ac:dyDescent="0.25">
      <c r="F142" s="91"/>
      <c r="G142" s="91"/>
      <c r="H142" s="91"/>
      <c r="I142" s="91"/>
      <c r="J142" s="91"/>
      <c r="K142" s="172"/>
      <c r="L142" s="7"/>
      <c r="O142" s="186"/>
      <c r="P142" s="186"/>
      <c r="Q142" s="186"/>
      <c r="R142" s="186"/>
      <c r="S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</row>
    <row r="143" spans="1:171" x14ac:dyDescent="0.25">
      <c r="A143" s="217" t="str">
        <f t="shared" ref="A143:A159" si="17">L143</f>
        <v>wdp_cumuni_core</v>
      </c>
      <c r="B143" s="41" t="s">
        <v>96</v>
      </c>
      <c r="C143" s="42" t="s">
        <v>97</v>
      </c>
      <c r="D143" s="41" t="s">
        <v>98</v>
      </c>
      <c r="E143" s="6" t="s">
        <v>44</v>
      </c>
      <c r="F143" s="88" t="s">
        <v>74</v>
      </c>
      <c r="G143" s="88" t="s">
        <v>59</v>
      </c>
      <c r="H143" s="88" t="s">
        <v>60</v>
      </c>
      <c r="I143" s="88">
        <v>1977</v>
      </c>
      <c r="J143" s="88">
        <v>2008</v>
      </c>
      <c r="K143" s="168" t="s">
        <v>75</v>
      </c>
      <c r="L143" s="8" t="str">
        <f>C143&amp;"_"&amp;H143&amp;"_"&amp;E143</f>
        <v>wdp_cumuni_core</v>
      </c>
      <c r="M143" s="20">
        <v>2</v>
      </c>
      <c r="N143" s="20">
        <v>13</v>
      </c>
      <c r="O143" s="20">
        <v>23</v>
      </c>
      <c r="P143" s="20">
        <v>68</v>
      </c>
      <c r="Q143" s="20">
        <v>164</v>
      </c>
      <c r="R143" s="20">
        <v>259</v>
      </c>
      <c r="S143" s="20">
        <v>334</v>
      </c>
      <c r="T143" s="20">
        <v>436</v>
      </c>
      <c r="U143" s="20">
        <v>826</v>
      </c>
      <c r="V143" s="20">
        <v>1135</v>
      </c>
      <c r="W143" s="20">
        <v>1474</v>
      </c>
      <c r="X143" s="20">
        <v>1958</v>
      </c>
      <c r="Y143" s="20">
        <v>2286</v>
      </c>
      <c r="Z143" s="20">
        <v>2665</v>
      </c>
      <c r="AA143" s="20">
        <v>3013</v>
      </c>
      <c r="AB143" s="20">
        <v>3215</v>
      </c>
      <c r="AC143" s="20">
        <v>3343</v>
      </c>
      <c r="AD143" s="20">
        <v>3486</v>
      </c>
      <c r="AE143" s="20">
        <v>3656</v>
      </c>
      <c r="AF143" s="20">
        <v>4087</v>
      </c>
      <c r="AG143" s="20">
        <v>4656</v>
      </c>
      <c r="AH143" s="20">
        <v>5151</v>
      </c>
      <c r="AI143" s="20">
        <v>5621</v>
      </c>
      <c r="AJ143" s="20">
        <v>6374</v>
      </c>
      <c r="AK143" s="20">
        <v>6504</v>
      </c>
      <c r="AL143" s="20">
        <v>6877</v>
      </c>
      <c r="AM143" s="20">
        <v>7001</v>
      </c>
      <c r="AN143" s="20">
        <v>7015</v>
      </c>
      <c r="AO143" s="20">
        <v>7033</v>
      </c>
      <c r="AP143" s="20">
        <v>7042</v>
      </c>
      <c r="AQ143" s="20">
        <v>7053</v>
      </c>
      <c r="AR143" s="20">
        <v>7074</v>
      </c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DR143" s="20"/>
      <c r="DS143" s="20"/>
      <c r="DT143" s="20"/>
      <c r="DU143" s="20"/>
      <c r="DV143" s="20"/>
      <c r="DW143" s="20"/>
      <c r="DX143" s="21"/>
      <c r="DY143" s="21"/>
      <c r="DZ143" s="21"/>
      <c r="EA143" s="21"/>
      <c r="EB143" s="21"/>
      <c r="EC143" s="21"/>
    </row>
    <row r="144" spans="1:171" s="49" customFormat="1" x14ac:dyDescent="0.25">
      <c r="A144" s="217" t="str">
        <f t="shared" si="17"/>
        <v>wdp_cumuni_rimFSU</v>
      </c>
      <c r="B144" s="43" t="s">
        <v>96</v>
      </c>
      <c r="C144" s="44" t="s">
        <v>97</v>
      </c>
      <c r="D144" s="43" t="s">
        <v>48</v>
      </c>
      <c r="E144" s="46" t="s">
        <v>205</v>
      </c>
      <c r="F144" s="90" t="s">
        <v>74</v>
      </c>
      <c r="G144" s="90" t="s">
        <v>59</v>
      </c>
      <c r="H144" s="90" t="s">
        <v>60</v>
      </c>
      <c r="I144" s="90"/>
      <c r="J144" s="90"/>
      <c r="K144" s="43" t="s">
        <v>48</v>
      </c>
      <c r="L144" s="47" t="str">
        <f>C144&amp;"_"&amp;H144&amp;"_"&amp;E144</f>
        <v>wdp_cumuni_rimFSU</v>
      </c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33"/>
      <c r="AQ144" s="33"/>
      <c r="AR144" s="33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</row>
    <row r="145" spans="1:171" s="49" customFormat="1" x14ac:dyDescent="0.25">
      <c r="A145" s="217" t="str">
        <f t="shared" si="17"/>
        <v>wdp_cumuni_rim</v>
      </c>
      <c r="B145" s="43" t="s">
        <v>96</v>
      </c>
      <c r="C145" s="44" t="s">
        <v>97</v>
      </c>
      <c r="D145" s="185" t="s">
        <v>204</v>
      </c>
      <c r="E145" s="46" t="s">
        <v>152</v>
      </c>
      <c r="F145" s="90" t="s">
        <v>74</v>
      </c>
      <c r="G145" s="90" t="s">
        <v>59</v>
      </c>
      <c r="H145" s="90" t="s">
        <v>60</v>
      </c>
      <c r="I145" s="90"/>
      <c r="J145" s="90"/>
      <c r="K145" s="188" t="s">
        <v>204</v>
      </c>
      <c r="L145" s="47" t="str">
        <f>C145&amp;"_"&amp;H145&amp;"_"&amp;E145</f>
        <v>wdp_cumuni_rim</v>
      </c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33"/>
      <c r="AQ145" s="33"/>
      <c r="AR145" s="33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</row>
    <row r="146" spans="1:171" s="49" customFormat="1" x14ac:dyDescent="0.25">
      <c r="A146" s="217" t="str">
        <f t="shared" si="17"/>
        <v>wdp_cumuni_peri</v>
      </c>
      <c r="B146" s="43" t="s">
        <v>96</v>
      </c>
      <c r="C146" s="44" t="s">
        <v>97</v>
      </c>
      <c r="D146" s="185" t="s">
        <v>204</v>
      </c>
      <c r="E146" s="46" t="s">
        <v>45</v>
      </c>
      <c r="F146" s="90" t="s">
        <v>74</v>
      </c>
      <c r="G146" s="90" t="s">
        <v>59</v>
      </c>
      <c r="H146" s="90" t="s">
        <v>60</v>
      </c>
      <c r="I146" s="90"/>
      <c r="J146" s="90"/>
      <c r="K146" s="188" t="s">
        <v>204</v>
      </c>
      <c r="L146" s="47" t="str">
        <f>C146&amp;"_"&amp;H146&amp;"_"&amp;E146</f>
        <v>wdp_cumuni_peri</v>
      </c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33"/>
      <c r="AQ146" s="33"/>
      <c r="AR146" s="33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</row>
    <row r="147" spans="1:171" s="49" customFormat="1" x14ac:dyDescent="0.25">
      <c r="A147" s="217" t="str">
        <f t="shared" si="17"/>
        <v>wdp_cumuni_glob</v>
      </c>
      <c r="B147" s="43" t="s">
        <v>96</v>
      </c>
      <c r="C147" s="44" t="s">
        <v>97</v>
      </c>
      <c r="D147" s="185" t="s">
        <v>204</v>
      </c>
      <c r="E147" s="46" t="s">
        <v>46</v>
      </c>
      <c r="F147" s="90" t="s">
        <v>74</v>
      </c>
      <c r="G147" s="90" t="s">
        <v>59</v>
      </c>
      <c r="H147" s="90" t="s">
        <v>60</v>
      </c>
      <c r="I147" s="90"/>
      <c r="J147" s="90"/>
      <c r="K147" s="188" t="s">
        <v>204</v>
      </c>
      <c r="L147" s="47" t="str">
        <f>C147&amp;"_"&amp;H147&amp;"_"&amp;E147</f>
        <v>wdp_cumuni_glob</v>
      </c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33"/>
      <c r="AL147" s="33"/>
      <c r="AM147" s="33"/>
      <c r="AN147" s="33"/>
      <c r="AO147" s="33"/>
      <c r="AP147" s="33"/>
      <c r="AQ147" s="33"/>
      <c r="AR147" s="33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</row>
    <row r="148" spans="1:171" x14ac:dyDescent="0.25">
      <c r="F148" s="91"/>
      <c r="G148" s="91"/>
      <c r="H148" s="91"/>
      <c r="I148" s="91"/>
      <c r="J148" s="91"/>
      <c r="K148" s="172"/>
      <c r="L148" s="7"/>
    </row>
    <row r="149" spans="1:171" x14ac:dyDescent="0.25">
      <c r="A149" s="217" t="str">
        <f t="shared" si="17"/>
        <v>wdp_avgcap_core</v>
      </c>
      <c r="B149" s="41" t="s">
        <v>96</v>
      </c>
      <c r="C149" s="42" t="s">
        <v>97</v>
      </c>
      <c r="D149" s="41" t="s">
        <v>98</v>
      </c>
      <c r="E149" s="6" t="s">
        <v>44</v>
      </c>
      <c r="F149" s="88" t="s">
        <v>62</v>
      </c>
      <c r="G149" s="88" t="s">
        <v>53</v>
      </c>
      <c r="H149" s="88" t="s">
        <v>61</v>
      </c>
      <c r="I149" s="88">
        <v>1977</v>
      </c>
      <c r="J149" s="88">
        <v>2008</v>
      </c>
      <c r="K149" s="168" t="s">
        <v>75</v>
      </c>
      <c r="L149" s="8" t="str">
        <f>C149&amp;"_"&amp;H149&amp;"_"&amp;E149</f>
        <v>wdp_avgcap_core</v>
      </c>
      <c r="M149" s="102">
        <v>2.5999999999999999E-2</v>
      </c>
      <c r="N149" s="102">
        <v>6.9181818181818178E-2</v>
      </c>
      <c r="O149" s="102">
        <v>2.7700000000000002E-2</v>
      </c>
      <c r="P149" s="102">
        <v>3.5022222222222225E-2</v>
      </c>
      <c r="Q149" s="102">
        <v>3.752083333333333E-2</v>
      </c>
      <c r="R149" s="102">
        <v>4.5989473684210525E-2</v>
      </c>
      <c r="S149" s="102">
        <v>4.8866666666666669E-2</v>
      </c>
      <c r="T149" s="102">
        <v>5.3607843137254904E-2</v>
      </c>
      <c r="U149" s="102">
        <v>6.9756410256410259E-2</v>
      </c>
      <c r="V149" s="102">
        <v>8.243851132686085E-2</v>
      </c>
      <c r="W149" s="102">
        <v>0.1168613569321534</v>
      </c>
      <c r="X149" s="102">
        <v>0.16197210743801652</v>
      </c>
      <c r="Y149" s="102">
        <v>0.17211890243902439</v>
      </c>
      <c r="Z149" s="102">
        <v>0.20846306068601581</v>
      </c>
      <c r="AA149" s="102">
        <v>0.19217816091954024</v>
      </c>
      <c r="AB149" s="102">
        <v>0.21331683168316834</v>
      </c>
      <c r="AC149" s="102">
        <v>0.24898437500000001</v>
      </c>
      <c r="AD149" s="102">
        <v>0.3715944055944056</v>
      </c>
      <c r="AE149" s="102">
        <v>0.46392058823529414</v>
      </c>
      <c r="AF149" s="102">
        <v>0.4968758700696056</v>
      </c>
      <c r="AG149" s="102">
        <v>0.54341388400702983</v>
      </c>
      <c r="AH149" s="102">
        <v>0.63827979797979806</v>
      </c>
      <c r="AI149" s="102">
        <v>0.68361489361702121</v>
      </c>
      <c r="AJ149" s="102">
        <v>0.85569256308100927</v>
      </c>
      <c r="AK149" s="102">
        <v>0.85930000000000006</v>
      </c>
      <c r="AL149" s="102">
        <v>1.3512319034852547</v>
      </c>
      <c r="AM149" s="102">
        <v>1.9961249999999999</v>
      </c>
      <c r="AN149" s="102">
        <v>1.0791428571428572</v>
      </c>
      <c r="AO149" s="102">
        <v>1.2329444444444446</v>
      </c>
      <c r="AP149" s="102">
        <v>1.2786666666666666</v>
      </c>
      <c r="AQ149" s="102">
        <v>0.23827272727272727</v>
      </c>
      <c r="AR149" s="102">
        <v>1.4081904761904762</v>
      </c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DR149" s="22"/>
      <c r="DS149" s="22"/>
      <c r="DT149" s="22"/>
      <c r="DU149" s="22"/>
      <c r="DV149" s="22"/>
      <c r="DW149" s="22"/>
      <c r="DX149" s="23"/>
      <c r="DY149" s="23"/>
      <c r="DZ149" s="23"/>
      <c r="EA149" s="23"/>
      <c r="EB149" s="23"/>
      <c r="EC149" s="23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</row>
    <row r="150" spans="1:171" s="49" customFormat="1" x14ac:dyDescent="0.25">
      <c r="A150" s="217" t="str">
        <f t="shared" si="17"/>
        <v>wdp_avgcap_rimFSU</v>
      </c>
      <c r="B150" s="43" t="s">
        <v>96</v>
      </c>
      <c r="C150" s="44" t="s">
        <v>97</v>
      </c>
      <c r="D150" s="43" t="s">
        <v>48</v>
      </c>
      <c r="E150" s="46" t="s">
        <v>205</v>
      </c>
      <c r="F150" s="90" t="s">
        <v>62</v>
      </c>
      <c r="G150" s="90" t="s">
        <v>53</v>
      </c>
      <c r="H150" s="90" t="s">
        <v>61</v>
      </c>
      <c r="I150" s="90"/>
      <c r="J150" s="90"/>
      <c r="K150" s="43" t="s">
        <v>48</v>
      </c>
      <c r="L150" s="47" t="str">
        <f t="shared" ref="L150:L153" si="18">C150&amp;"_"&amp;H150&amp;"_"&amp;E150</f>
        <v>wdp_avgcap_rimFSU</v>
      </c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52"/>
      <c r="AQ150" s="52"/>
      <c r="AR150" s="52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52"/>
      <c r="DS150" s="52"/>
      <c r="DT150" s="52"/>
      <c r="DU150" s="52"/>
      <c r="DV150" s="52"/>
      <c r="DW150" s="52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</row>
    <row r="151" spans="1:171" s="49" customFormat="1" x14ac:dyDescent="0.25">
      <c r="A151" s="217" t="str">
        <f t="shared" si="17"/>
        <v>wdp_avgcap_rim</v>
      </c>
      <c r="B151" s="43" t="s">
        <v>96</v>
      </c>
      <c r="C151" s="44" t="s">
        <v>97</v>
      </c>
      <c r="D151" s="185" t="s">
        <v>204</v>
      </c>
      <c r="E151" s="46" t="s">
        <v>152</v>
      </c>
      <c r="F151" s="90" t="s">
        <v>62</v>
      </c>
      <c r="G151" s="90" t="s">
        <v>53</v>
      </c>
      <c r="H151" s="90" t="s">
        <v>61</v>
      </c>
      <c r="I151" s="90"/>
      <c r="J151" s="90"/>
      <c r="K151" s="188" t="s">
        <v>204</v>
      </c>
      <c r="L151" s="47" t="str">
        <f t="shared" si="18"/>
        <v>wdp_avgcap_rim</v>
      </c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52"/>
      <c r="AQ151" s="52"/>
      <c r="AR151" s="52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52"/>
      <c r="DS151" s="52"/>
      <c r="DT151" s="52"/>
      <c r="DU151" s="52"/>
      <c r="DV151" s="52"/>
      <c r="DW151" s="52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</row>
    <row r="152" spans="1:171" s="49" customFormat="1" x14ac:dyDescent="0.25">
      <c r="A152" s="217" t="str">
        <f t="shared" si="17"/>
        <v>wdp_avgcap_peri</v>
      </c>
      <c r="B152" s="43" t="s">
        <v>96</v>
      </c>
      <c r="C152" s="44" t="s">
        <v>97</v>
      </c>
      <c r="D152" s="185" t="s">
        <v>204</v>
      </c>
      <c r="E152" s="46" t="s">
        <v>45</v>
      </c>
      <c r="F152" s="90" t="s">
        <v>62</v>
      </c>
      <c r="G152" s="90" t="s">
        <v>53</v>
      </c>
      <c r="H152" s="90" t="s">
        <v>61</v>
      </c>
      <c r="I152" s="90"/>
      <c r="J152" s="90"/>
      <c r="K152" s="188" t="s">
        <v>204</v>
      </c>
      <c r="L152" s="47" t="str">
        <f t="shared" si="18"/>
        <v>wdp_avgcap_peri</v>
      </c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52"/>
      <c r="AQ152" s="52"/>
      <c r="AR152" s="52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52"/>
      <c r="DS152" s="52"/>
      <c r="DT152" s="52"/>
      <c r="DU152" s="52"/>
      <c r="DV152" s="52"/>
      <c r="DW152" s="52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</row>
    <row r="153" spans="1:171" s="49" customFormat="1" x14ac:dyDescent="0.25">
      <c r="A153" s="217" t="str">
        <f t="shared" si="17"/>
        <v>wdp_avgcap_glob</v>
      </c>
      <c r="B153" s="43" t="s">
        <v>96</v>
      </c>
      <c r="C153" s="44" t="s">
        <v>97</v>
      </c>
      <c r="D153" s="185" t="s">
        <v>204</v>
      </c>
      <c r="E153" s="46" t="s">
        <v>46</v>
      </c>
      <c r="F153" s="90" t="s">
        <v>62</v>
      </c>
      <c r="G153" s="90" t="s">
        <v>53</v>
      </c>
      <c r="H153" s="90" t="s">
        <v>61</v>
      </c>
      <c r="I153" s="90"/>
      <c r="J153" s="90"/>
      <c r="K153" s="188" t="s">
        <v>204</v>
      </c>
      <c r="L153" s="47" t="str">
        <f t="shared" si="18"/>
        <v>wdp_avgcap_glob</v>
      </c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52"/>
      <c r="AL153" s="52"/>
      <c r="AM153" s="52"/>
      <c r="AN153" s="52"/>
      <c r="AO153" s="52"/>
      <c r="AP153" s="52"/>
      <c r="AQ153" s="52"/>
      <c r="AR153" s="52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52"/>
      <c r="DS153" s="52"/>
      <c r="DT153" s="52"/>
      <c r="DU153" s="52"/>
      <c r="DV153" s="52"/>
      <c r="DW153" s="52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H153" s="85"/>
      <c r="FI153" s="85"/>
      <c r="FJ153" s="85"/>
      <c r="FK153" s="85"/>
      <c r="FL153" s="85"/>
      <c r="FM153" s="85"/>
      <c r="FN153" s="85"/>
      <c r="FO153" s="85"/>
    </row>
    <row r="154" spans="1:171" s="49" customFormat="1" x14ac:dyDescent="0.25">
      <c r="A154" s="217"/>
      <c r="B154" s="33"/>
      <c r="C154" s="33"/>
      <c r="D154" s="33"/>
      <c r="E154" s="33"/>
      <c r="F154" s="94"/>
      <c r="G154" s="94"/>
      <c r="H154" s="94"/>
      <c r="I154" s="94"/>
      <c r="J154" s="94"/>
      <c r="K154" s="172"/>
      <c r="L154" s="82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</row>
    <row r="155" spans="1:171" s="49" customFormat="1" x14ac:dyDescent="0.25">
      <c r="A155" s="217" t="str">
        <f t="shared" si="17"/>
        <v>wdp_maxcap_core</v>
      </c>
      <c r="B155" s="41" t="s">
        <v>96</v>
      </c>
      <c r="C155" s="42" t="s">
        <v>97</v>
      </c>
      <c r="D155" s="41" t="s">
        <v>98</v>
      </c>
      <c r="E155" s="6" t="s">
        <v>44</v>
      </c>
      <c r="F155" s="88" t="s">
        <v>63</v>
      </c>
      <c r="G155" s="88" t="s">
        <v>53</v>
      </c>
      <c r="H155" s="88" t="s">
        <v>64</v>
      </c>
      <c r="I155" s="88">
        <v>1981</v>
      </c>
      <c r="J155" s="88">
        <v>2002</v>
      </c>
      <c r="K155" s="168" t="s">
        <v>75</v>
      </c>
      <c r="L155" s="8" t="str">
        <f>C155&amp;"_"&amp;H155&amp;"_"&amp;E155</f>
        <v>wdp_maxcap_core</v>
      </c>
      <c r="M155" s="84"/>
      <c r="N155" s="84"/>
      <c r="O155" s="84"/>
      <c r="P155" s="84"/>
      <c r="Q155" s="187">
        <v>5.5E-2</v>
      </c>
      <c r="R155" s="187"/>
      <c r="S155" s="187" t="s">
        <v>151</v>
      </c>
      <c r="T155" s="187">
        <v>7.4999999999999997E-2</v>
      </c>
      <c r="U155" s="187" t="s">
        <v>151</v>
      </c>
      <c r="V155" s="187">
        <v>0.09</v>
      </c>
      <c r="W155" s="187">
        <v>0.1</v>
      </c>
      <c r="X155" s="187">
        <v>0.2</v>
      </c>
      <c r="Y155" s="187">
        <v>0.22500000000000001</v>
      </c>
      <c r="Z155" s="187" t="s">
        <v>151</v>
      </c>
      <c r="AA155" s="187">
        <v>0.5</v>
      </c>
      <c r="AB155" s="187" t="s">
        <v>151</v>
      </c>
      <c r="AC155" s="187" t="s">
        <v>151</v>
      </c>
      <c r="AD155" s="187" t="s">
        <v>151</v>
      </c>
      <c r="AE155" s="187">
        <v>0.6</v>
      </c>
      <c r="AF155" s="187" t="s">
        <v>151</v>
      </c>
      <c r="AG155" s="187">
        <v>0.66</v>
      </c>
      <c r="AH155" s="187">
        <v>0.85</v>
      </c>
      <c r="AI155" s="187">
        <v>1.75</v>
      </c>
      <c r="AJ155" s="187">
        <v>2</v>
      </c>
      <c r="AK155" s="187" t="s">
        <v>151</v>
      </c>
      <c r="AL155" s="187">
        <v>3</v>
      </c>
      <c r="AM155" s="84"/>
      <c r="AN155" s="84"/>
      <c r="AO155" s="84"/>
      <c r="AP155" s="52"/>
      <c r="AQ155" s="52"/>
      <c r="AR155" s="52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52"/>
      <c r="DS155" s="52"/>
      <c r="DT155" s="52"/>
      <c r="DU155" s="52"/>
      <c r="DV155" s="52"/>
      <c r="DW155" s="52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</row>
    <row r="156" spans="1:171" s="49" customFormat="1" x14ac:dyDescent="0.25">
      <c r="A156" s="217" t="str">
        <f t="shared" si="17"/>
        <v>wdp_maxcap_rimFSU</v>
      </c>
      <c r="B156" s="43" t="s">
        <v>96</v>
      </c>
      <c r="C156" s="44" t="s">
        <v>97</v>
      </c>
      <c r="D156" s="43" t="s">
        <v>48</v>
      </c>
      <c r="E156" s="46" t="s">
        <v>205</v>
      </c>
      <c r="F156" s="90" t="s">
        <v>63</v>
      </c>
      <c r="G156" s="90" t="s">
        <v>53</v>
      </c>
      <c r="H156" s="90" t="s">
        <v>64</v>
      </c>
      <c r="I156" s="90"/>
      <c r="J156" s="90"/>
      <c r="K156" s="43" t="s">
        <v>48</v>
      </c>
      <c r="L156" s="47" t="str">
        <f t="shared" ref="L156:L159" si="19">C156&amp;"_"&amp;H156&amp;"_"&amp;E156</f>
        <v>wdp_maxcap_rimFSU</v>
      </c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52"/>
      <c r="AQ156" s="52"/>
      <c r="AR156" s="52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52"/>
      <c r="DS156" s="52"/>
      <c r="DT156" s="52"/>
      <c r="DU156" s="52"/>
      <c r="DV156" s="52"/>
      <c r="DW156" s="52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</row>
    <row r="157" spans="1:171" s="49" customFormat="1" x14ac:dyDescent="0.25">
      <c r="A157" s="217" t="str">
        <f t="shared" si="17"/>
        <v>wdp_maxcap_rim</v>
      </c>
      <c r="B157" s="43" t="s">
        <v>96</v>
      </c>
      <c r="C157" s="44" t="s">
        <v>97</v>
      </c>
      <c r="D157" s="185" t="s">
        <v>204</v>
      </c>
      <c r="E157" s="46" t="s">
        <v>152</v>
      </c>
      <c r="F157" s="90" t="s">
        <v>63</v>
      </c>
      <c r="G157" s="90" t="s">
        <v>53</v>
      </c>
      <c r="H157" s="90" t="s">
        <v>64</v>
      </c>
      <c r="I157" s="90"/>
      <c r="J157" s="90"/>
      <c r="K157" s="188" t="s">
        <v>204</v>
      </c>
      <c r="L157" s="47" t="str">
        <f t="shared" si="19"/>
        <v>wdp_maxcap_rim</v>
      </c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52"/>
      <c r="AQ157" s="52"/>
      <c r="AR157" s="52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52"/>
      <c r="DS157" s="52"/>
      <c r="DT157" s="52"/>
      <c r="DU157" s="52"/>
      <c r="DV157" s="52"/>
      <c r="DW157" s="52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85"/>
      <c r="FK157" s="85"/>
      <c r="FL157" s="85"/>
      <c r="FM157" s="85"/>
      <c r="FN157" s="85"/>
      <c r="FO157" s="85"/>
    </row>
    <row r="158" spans="1:171" s="49" customFormat="1" x14ac:dyDescent="0.25">
      <c r="A158" s="217" t="str">
        <f t="shared" si="17"/>
        <v>wdp_maxcap_peri</v>
      </c>
      <c r="B158" s="43" t="s">
        <v>96</v>
      </c>
      <c r="C158" s="44" t="s">
        <v>97</v>
      </c>
      <c r="D158" s="185" t="s">
        <v>204</v>
      </c>
      <c r="E158" s="46" t="s">
        <v>45</v>
      </c>
      <c r="F158" s="90" t="s">
        <v>63</v>
      </c>
      <c r="G158" s="90" t="s">
        <v>53</v>
      </c>
      <c r="H158" s="90" t="s">
        <v>64</v>
      </c>
      <c r="I158" s="90"/>
      <c r="J158" s="90"/>
      <c r="K158" s="188" t="s">
        <v>204</v>
      </c>
      <c r="L158" s="47" t="str">
        <f t="shared" si="19"/>
        <v>wdp_maxcap_peri</v>
      </c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52"/>
      <c r="AQ158" s="52"/>
      <c r="AR158" s="52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52"/>
      <c r="DS158" s="52"/>
      <c r="DT158" s="52"/>
      <c r="DU158" s="52"/>
      <c r="DV158" s="52"/>
      <c r="DW158" s="52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5"/>
      <c r="FL158" s="85"/>
      <c r="FM158" s="85"/>
      <c r="FN158" s="85"/>
      <c r="FO158" s="85"/>
    </row>
    <row r="159" spans="1:171" s="49" customFormat="1" x14ac:dyDescent="0.25">
      <c r="A159" s="217" t="str">
        <f t="shared" si="17"/>
        <v>wdp_maxcap_glob</v>
      </c>
      <c r="B159" s="43" t="s">
        <v>96</v>
      </c>
      <c r="C159" s="44" t="s">
        <v>97</v>
      </c>
      <c r="D159" s="185" t="s">
        <v>204</v>
      </c>
      <c r="E159" s="46" t="s">
        <v>46</v>
      </c>
      <c r="F159" s="90" t="s">
        <v>63</v>
      </c>
      <c r="G159" s="90" t="s">
        <v>53</v>
      </c>
      <c r="H159" s="90" t="s">
        <v>64</v>
      </c>
      <c r="I159" s="90"/>
      <c r="J159" s="90"/>
      <c r="K159" s="188" t="s">
        <v>204</v>
      </c>
      <c r="L159" s="47" t="str">
        <f t="shared" si="19"/>
        <v>wdp_maxcap_glob</v>
      </c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52"/>
      <c r="AL159" s="52"/>
      <c r="AM159" s="52"/>
      <c r="AN159" s="52"/>
      <c r="AO159" s="52"/>
      <c r="AP159" s="52"/>
      <c r="AQ159" s="52"/>
      <c r="AR159" s="52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52"/>
      <c r="DS159" s="52"/>
      <c r="DT159" s="52"/>
      <c r="DU159" s="52"/>
      <c r="DV159" s="52"/>
      <c r="DW159" s="52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</row>
    <row r="160" spans="1:171" x14ac:dyDescent="0.25">
      <c r="F160" s="92"/>
      <c r="G160" s="92"/>
      <c r="H160" s="92"/>
      <c r="I160" s="92"/>
      <c r="J160" s="92"/>
      <c r="L160" s="10"/>
    </row>
    <row r="161" spans="1:171" s="57" customFormat="1" x14ac:dyDescent="0.25">
      <c r="A161" s="219"/>
      <c r="B161" s="60" t="s">
        <v>21</v>
      </c>
      <c r="C161" s="56"/>
      <c r="D161" s="59" t="s">
        <v>323</v>
      </c>
      <c r="E161" s="56"/>
      <c r="F161" s="60"/>
      <c r="G161" s="60"/>
      <c r="H161" s="60"/>
      <c r="I161" s="60"/>
      <c r="J161" s="60"/>
      <c r="K161" s="173"/>
      <c r="L161" s="58"/>
      <c r="M161" s="59">
        <v>1958</v>
      </c>
      <c r="N161" s="59">
        <v>1959</v>
      </c>
      <c r="O161" s="59">
        <v>1960</v>
      </c>
      <c r="P161" s="59">
        <v>1961</v>
      </c>
      <c r="Q161" s="59">
        <v>1962</v>
      </c>
      <c r="R161" s="59">
        <v>1963</v>
      </c>
      <c r="S161" s="59">
        <v>1964</v>
      </c>
      <c r="T161" s="59">
        <v>1965</v>
      </c>
      <c r="U161" s="59">
        <v>1966</v>
      </c>
      <c r="V161" s="59">
        <v>1967</v>
      </c>
      <c r="W161" s="59">
        <v>1968</v>
      </c>
      <c r="X161" s="59">
        <v>1969</v>
      </c>
      <c r="Y161" s="59">
        <v>1970</v>
      </c>
      <c r="Z161" s="59">
        <v>1971</v>
      </c>
      <c r="AA161" s="59">
        <v>1972</v>
      </c>
      <c r="AB161" s="59">
        <v>1973</v>
      </c>
      <c r="AC161" s="59">
        <v>1974</v>
      </c>
      <c r="AD161" s="59">
        <v>1975</v>
      </c>
      <c r="AE161" s="59">
        <v>1976</v>
      </c>
      <c r="AF161" s="59">
        <v>1977</v>
      </c>
      <c r="AG161" s="59">
        <v>1978</v>
      </c>
      <c r="AH161" s="59">
        <v>1979</v>
      </c>
      <c r="AI161" s="59">
        <v>1980</v>
      </c>
      <c r="AJ161" s="59">
        <v>1981</v>
      </c>
      <c r="AK161" s="59">
        <v>1982</v>
      </c>
      <c r="AL161" s="59">
        <v>1983</v>
      </c>
      <c r="AM161" s="59">
        <v>1984</v>
      </c>
      <c r="AN161" s="59">
        <v>1985</v>
      </c>
      <c r="AO161" s="59">
        <v>1986</v>
      </c>
      <c r="AP161" s="59">
        <v>1987</v>
      </c>
      <c r="AQ161" s="59">
        <v>1988</v>
      </c>
      <c r="AR161" s="59">
        <v>1989</v>
      </c>
      <c r="AS161" s="59">
        <v>1990</v>
      </c>
      <c r="AT161" s="59">
        <v>1991</v>
      </c>
      <c r="AU161" s="59">
        <v>1992</v>
      </c>
      <c r="AV161" s="59">
        <v>1993</v>
      </c>
      <c r="AW161" s="59">
        <v>1994</v>
      </c>
      <c r="AX161" s="59">
        <v>1995</v>
      </c>
      <c r="AY161" s="59">
        <v>1996</v>
      </c>
      <c r="AZ161" s="59">
        <v>1997</v>
      </c>
      <c r="BA161" s="59">
        <v>1998</v>
      </c>
      <c r="BB161" s="59">
        <v>1999</v>
      </c>
      <c r="BC161" s="59">
        <v>2000</v>
      </c>
      <c r="BD161" s="59">
        <v>2001</v>
      </c>
      <c r="BE161" s="59">
        <v>2002</v>
      </c>
      <c r="BF161" s="59">
        <v>2003</v>
      </c>
      <c r="BG161" s="59">
        <v>2004</v>
      </c>
      <c r="BH161" s="59">
        <v>2005</v>
      </c>
      <c r="BI161" s="59">
        <v>2006</v>
      </c>
      <c r="BJ161" s="59">
        <v>2007</v>
      </c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</row>
    <row r="162" spans="1:171" x14ac:dyDescent="0.25">
      <c r="B162" s="36"/>
      <c r="C162" s="36"/>
      <c r="D162" s="36"/>
      <c r="E162" s="6"/>
      <c r="F162" s="93"/>
      <c r="G162" s="93"/>
      <c r="H162" s="93"/>
      <c r="I162" s="93"/>
      <c r="J162" s="93"/>
      <c r="K162" s="174"/>
      <c r="L162" s="6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</row>
    <row r="163" spans="1:171" x14ac:dyDescent="0.25">
      <c r="A163" s="217" t="str">
        <f>L163</f>
        <v>jet_cumcap_core</v>
      </c>
      <c r="B163" s="41" t="s">
        <v>102</v>
      </c>
      <c r="C163" s="42" t="s">
        <v>103</v>
      </c>
      <c r="D163" s="41" t="s">
        <v>99</v>
      </c>
      <c r="E163" s="6" t="s">
        <v>44</v>
      </c>
      <c r="F163" s="88" t="s">
        <v>16</v>
      </c>
      <c r="G163" s="88" t="s">
        <v>53</v>
      </c>
      <c r="H163" s="88" t="s">
        <v>55</v>
      </c>
      <c r="I163" s="88">
        <v>1958</v>
      </c>
      <c r="J163" s="88">
        <v>2007</v>
      </c>
      <c r="K163" s="168" t="s">
        <v>75</v>
      </c>
      <c r="L163" s="8" t="str">
        <f>C163&amp;"_"&amp;H163&amp;"_"&amp;E163</f>
        <v>jet_cumcap_core</v>
      </c>
      <c r="M163" s="19">
        <v>677.25915428571432</v>
      </c>
      <c r="N163" s="19">
        <v>7195.878514285715</v>
      </c>
      <c r="O163" s="19">
        <v>14899.701394285716</v>
      </c>
      <c r="P163" s="19">
        <v>21672.292937142858</v>
      </c>
      <c r="Q163" s="19">
        <v>27428.995748571429</v>
      </c>
      <c r="R163" s="19">
        <v>30620.227110593743</v>
      </c>
      <c r="S163" s="19">
        <v>38791.140734994668</v>
      </c>
      <c r="T163" s="19">
        <v>49743.520978121764</v>
      </c>
      <c r="U163" s="19">
        <v>63809.883720766687</v>
      </c>
      <c r="V163" s="19">
        <v>82063.633656214981</v>
      </c>
      <c r="W163" s="19">
        <v>104567.00655761277</v>
      </c>
      <c r="X163" s="19">
        <v>121750.20672418058</v>
      </c>
      <c r="Y163" s="19">
        <v>152572.7785582004</v>
      </c>
      <c r="Z163" s="19">
        <v>174956.4051946743</v>
      </c>
      <c r="AA163" s="19">
        <v>186474.79434637839</v>
      </c>
      <c r="AB163" s="19">
        <v>201290.6261879782</v>
      </c>
      <c r="AC163" s="19">
        <v>216207.43417748073</v>
      </c>
      <c r="AD163" s="19">
        <v>229489.46684481713</v>
      </c>
      <c r="AE163" s="19">
        <v>242531.56108874697</v>
      </c>
      <c r="AF163" s="19">
        <v>253199.21089486615</v>
      </c>
      <c r="AG163" s="19">
        <v>270847.56598486844</v>
      </c>
      <c r="AH163" s="19">
        <v>299904.75822802767</v>
      </c>
      <c r="AI163" s="19">
        <v>330736.42409290571</v>
      </c>
      <c r="AJ163" s="19">
        <v>354917.25504558161</v>
      </c>
      <c r="AK163" s="19">
        <v>370753.62635922828</v>
      </c>
      <c r="AL163" s="19">
        <v>390316.03996658896</v>
      </c>
      <c r="AM163" s="19">
        <v>403757.17652157909</v>
      </c>
      <c r="AN163" s="19">
        <v>421832.37777434452</v>
      </c>
      <c r="AO163" s="19">
        <v>444265.24513445894</v>
      </c>
      <c r="AP163" s="19">
        <v>466432.6018448901</v>
      </c>
      <c r="AQ163" s="19">
        <v>490882.00663773599</v>
      </c>
      <c r="AR163" s="19">
        <v>518919.52173964237</v>
      </c>
      <c r="AS163" s="19">
        <v>559880.65723831079</v>
      </c>
      <c r="AT163" s="19">
        <v>602443.79634485056</v>
      </c>
      <c r="AU163" s="19">
        <v>645404.58288747282</v>
      </c>
      <c r="AV163" s="19">
        <v>679680.96426236723</v>
      </c>
      <c r="AW163" s="19">
        <v>706994.39680809178</v>
      </c>
      <c r="AX163" s="19">
        <v>728625.39928931277</v>
      </c>
      <c r="AY163" s="19">
        <v>754472.10940775706</v>
      </c>
      <c r="AZ163" s="19">
        <v>792300.77498551912</v>
      </c>
      <c r="BA163" s="19">
        <v>844955.59964148689</v>
      </c>
      <c r="BB163" s="19">
        <v>900943.51214351389</v>
      </c>
      <c r="BC163" s="19">
        <v>942444.57456348406</v>
      </c>
      <c r="BD163" s="19">
        <v>987861.37220354879</v>
      </c>
      <c r="BE163" s="19">
        <v>1022535.1280609405</v>
      </c>
      <c r="BF163" s="19">
        <v>1048144.3474511255</v>
      </c>
      <c r="BG163" s="19">
        <v>1071349.8043944305</v>
      </c>
      <c r="BH163" s="19">
        <v>1094650.6253482103</v>
      </c>
      <c r="BI163" s="9">
        <v>1127160.1214244822</v>
      </c>
      <c r="BJ163" s="9">
        <v>1164968.9585929231</v>
      </c>
      <c r="BK163" s="19"/>
      <c r="BL163" s="19"/>
      <c r="BM163" s="19"/>
      <c r="BN163" s="19"/>
      <c r="BO163" s="19"/>
      <c r="BP163" s="19"/>
      <c r="BQ163" s="19"/>
      <c r="BR163" s="19"/>
    </row>
    <row r="164" spans="1:171" s="49" customFormat="1" x14ac:dyDescent="0.25">
      <c r="A164" s="217" t="str">
        <f>L164</f>
        <v>jet_cumcap_rimFSU</v>
      </c>
      <c r="B164" s="43" t="s">
        <v>102</v>
      </c>
      <c r="C164" s="44" t="s">
        <v>103</v>
      </c>
      <c r="D164" s="185" t="s">
        <v>204</v>
      </c>
      <c r="E164" s="46" t="s">
        <v>205</v>
      </c>
      <c r="F164" s="90" t="s">
        <v>16</v>
      </c>
      <c r="G164" s="90" t="s">
        <v>53</v>
      </c>
      <c r="H164" s="90" t="s">
        <v>55</v>
      </c>
      <c r="I164" s="90"/>
      <c r="J164" s="90"/>
      <c r="K164" s="188" t="s">
        <v>204</v>
      </c>
      <c r="L164" s="47" t="str">
        <f>C164&amp;"_"&amp;H164&amp;"_"&amp;E164</f>
        <v>jet_cumcap_rimFSU</v>
      </c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52"/>
      <c r="BJ164" s="52"/>
      <c r="BK164" s="84"/>
      <c r="BL164" s="84"/>
      <c r="BM164" s="84"/>
      <c r="BN164" s="84"/>
      <c r="BO164" s="84"/>
      <c r="BP164" s="84"/>
      <c r="BQ164" s="84"/>
      <c r="BR164" s="84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</row>
    <row r="165" spans="1:171" x14ac:dyDescent="0.25">
      <c r="A165" s="217" t="str">
        <f>L165</f>
        <v>jet_cumcap_rim</v>
      </c>
      <c r="B165" s="41" t="s">
        <v>102</v>
      </c>
      <c r="C165" s="42" t="s">
        <v>103</v>
      </c>
      <c r="D165" s="41" t="s">
        <v>100</v>
      </c>
      <c r="E165" s="6" t="s">
        <v>152</v>
      </c>
      <c r="F165" s="88" t="s">
        <v>16</v>
      </c>
      <c r="G165" s="88" t="s">
        <v>53</v>
      </c>
      <c r="H165" s="88" t="s">
        <v>55</v>
      </c>
      <c r="I165" s="88">
        <v>1974</v>
      </c>
      <c r="J165" s="88">
        <v>2007</v>
      </c>
      <c r="K165" s="168" t="s">
        <v>75</v>
      </c>
      <c r="L165" s="8" t="str">
        <f>C165&amp;"_"&amp;H165&amp;"_"&amp;E165</f>
        <v>jet_cumcap_rim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>
        <v>492.9427533319938</v>
      </c>
      <c r="AD165" s="19">
        <v>1478.8282599959814</v>
      </c>
      <c r="AE165" s="19">
        <v>3080.8922083249613</v>
      </c>
      <c r="AF165" s="19">
        <v>4929.4275333199384</v>
      </c>
      <c r="AG165" s="19">
        <v>6777.9628583149151</v>
      </c>
      <c r="AH165" s="19">
        <v>9982.0907549728745</v>
      </c>
      <c r="AI165" s="19">
        <v>14788.282599959814</v>
      </c>
      <c r="AJ165" s="19">
        <v>19471.238756613755</v>
      </c>
      <c r="AK165" s="19">
        <v>25140.080419931684</v>
      </c>
      <c r="AL165" s="19">
        <v>29547.417387147543</v>
      </c>
      <c r="AM165" s="19">
        <v>35413.007687696736</v>
      </c>
      <c r="AN165" s="19">
        <v>40544.327589913599</v>
      </c>
      <c r="AO165" s="19">
        <v>44085.585584354696</v>
      </c>
      <c r="AP165" s="19">
        <v>47993.121489351011</v>
      </c>
      <c r="AQ165" s="19">
        <v>54370.636657494993</v>
      </c>
      <c r="AR165" s="19">
        <v>63312.97914626565</v>
      </c>
      <c r="AS165" s="19">
        <v>71031.537637815767</v>
      </c>
      <c r="AT165" s="19">
        <v>82965.71628783035</v>
      </c>
      <c r="AU165" s="19">
        <v>94697.834750715541</v>
      </c>
      <c r="AV165" s="19">
        <v>108089.35153100784</v>
      </c>
      <c r="AW165" s="19">
        <v>120704.79523074471</v>
      </c>
      <c r="AX165" s="19">
        <v>134270.92649635655</v>
      </c>
      <c r="AY165" s="19">
        <v>146829.11678940366</v>
      </c>
      <c r="AZ165" s="19">
        <v>162866.9544363</v>
      </c>
      <c r="BA165" s="19">
        <v>181750.86710704287</v>
      </c>
      <c r="BB165" s="19">
        <v>205116.80249697267</v>
      </c>
      <c r="BC165" s="19">
        <v>229039.76582103519</v>
      </c>
      <c r="BD165" s="19">
        <v>253890.25023629575</v>
      </c>
      <c r="BE165" s="19">
        <v>277166.97195338219</v>
      </c>
      <c r="BF165" s="19">
        <v>301553.34277705767</v>
      </c>
      <c r="BG165" s="19">
        <v>327880.72003484529</v>
      </c>
      <c r="BH165" s="19">
        <v>357112.65965287416</v>
      </c>
      <c r="BI165" s="9">
        <v>390164.65651669324</v>
      </c>
      <c r="BJ165" s="9">
        <v>423604.06533439487</v>
      </c>
      <c r="BK165" s="19"/>
      <c r="BL165" s="19"/>
      <c r="BM165" s="19"/>
      <c r="BN165" s="19"/>
      <c r="BO165" s="19"/>
      <c r="BP165" s="19"/>
      <c r="BQ165" s="19"/>
      <c r="BR165" s="19"/>
    </row>
    <row r="166" spans="1:171" s="49" customFormat="1" x14ac:dyDescent="0.25">
      <c r="A166" s="217" t="str">
        <f>L166</f>
        <v>jet_cumcap_peri</v>
      </c>
      <c r="B166" s="43" t="s">
        <v>102</v>
      </c>
      <c r="C166" s="44" t="s">
        <v>103</v>
      </c>
      <c r="D166" s="54" t="s">
        <v>48</v>
      </c>
      <c r="E166" s="46" t="s">
        <v>45</v>
      </c>
      <c r="F166" s="90" t="s">
        <v>16</v>
      </c>
      <c r="G166" s="90" t="s">
        <v>53</v>
      </c>
      <c r="H166" s="90" t="s">
        <v>55</v>
      </c>
      <c r="I166" s="90"/>
      <c r="J166" s="90"/>
      <c r="K166" s="175" t="s">
        <v>48</v>
      </c>
      <c r="L166" s="47" t="str">
        <f>C166&amp;"_"&amp;H166&amp;"_"&amp;E166</f>
        <v>jet_cumcap_peri</v>
      </c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52"/>
      <c r="BJ166" s="52"/>
      <c r="BK166" s="84"/>
      <c r="BL166" s="84"/>
      <c r="BM166" s="84"/>
      <c r="BN166" s="84"/>
      <c r="BO166" s="84"/>
      <c r="BP166" s="84"/>
      <c r="BQ166" s="84"/>
      <c r="BR166" s="84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</row>
    <row r="167" spans="1:171" x14ac:dyDescent="0.25">
      <c r="A167" s="217" t="str">
        <f>L167</f>
        <v>jet_cumcap_glob</v>
      </c>
      <c r="B167" s="41" t="s">
        <v>102</v>
      </c>
      <c r="C167" s="42" t="s">
        <v>103</v>
      </c>
      <c r="D167" s="41" t="s">
        <v>101</v>
      </c>
      <c r="E167" s="6" t="s">
        <v>46</v>
      </c>
      <c r="F167" s="88" t="s">
        <v>16</v>
      </c>
      <c r="G167" s="88" t="s">
        <v>53</v>
      </c>
      <c r="H167" s="88" t="s">
        <v>55</v>
      </c>
      <c r="I167" s="88">
        <v>1958</v>
      </c>
      <c r="J167" s="88">
        <v>2007</v>
      </c>
      <c r="K167" s="168" t="s">
        <v>75</v>
      </c>
      <c r="L167" s="8" t="str">
        <f>C167&amp;"_"&amp;H167&amp;"_"&amp;E167</f>
        <v>jet_cumcap_glob</v>
      </c>
      <c r="M167" s="20">
        <v>677.25915428571432</v>
      </c>
      <c r="N167" s="20">
        <v>8995.4334771880604</v>
      </c>
      <c r="O167" s="20">
        <v>24497.327863098224</v>
      </c>
      <c r="P167" s="20">
        <v>34869.029331760059</v>
      </c>
      <c r="Q167" s="20">
        <v>42510.980199562517</v>
      </c>
      <c r="R167" s="20">
        <v>47330.380337544098</v>
      </c>
      <c r="S167" s="20">
        <v>57215.155831375829</v>
      </c>
      <c r="T167" s="20">
        <v>70987.793496103666</v>
      </c>
      <c r="U167" s="20">
        <v>90056.382260803279</v>
      </c>
      <c r="V167" s="20">
        <v>116834.95766246451</v>
      </c>
      <c r="W167" s="20">
        <v>154695.39566687259</v>
      </c>
      <c r="X167" s="20">
        <v>183158.53396370649</v>
      </c>
      <c r="Y167" s="20">
        <v>218479.44742691374</v>
      </c>
      <c r="Z167" s="20">
        <v>245601.70257935289</v>
      </c>
      <c r="AA167" s="20">
        <v>266982.68297920085</v>
      </c>
      <c r="AB167" s="20">
        <v>292034.65550381917</v>
      </c>
      <c r="AC167" s="20">
        <v>316673.70927450637</v>
      </c>
      <c r="AD167" s="20">
        <v>339322.73686905933</v>
      </c>
      <c r="AE167" s="20">
        <v>358700.03224912053</v>
      </c>
      <c r="AF167" s="20">
        <v>374217.64931058162</v>
      </c>
      <c r="AG167" s="20">
        <v>397367.63943444635</v>
      </c>
      <c r="AH167" s="20">
        <v>436608.47052338527</v>
      </c>
      <c r="AI167" s="20">
        <v>479745.98434544745</v>
      </c>
      <c r="AJ167" s="20">
        <v>516018.66747876059</v>
      </c>
      <c r="AK167" s="20">
        <v>541210.80038758123</v>
      </c>
      <c r="AL167" s="20">
        <v>569486.4900371572</v>
      </c>
      <c r="AM167" s="20">
        <v>592450.64462400309</v>
      </c>
      <c r="AN167" s="20">
        <v>620722.12349344802</v>
      </c>
      <c r="AO167" s="20">
        <v>653384.0631391122</v>
      </c>
      <c r="AP167" s="20">
        <v>685421.22244607948</v>
      </c>
      <c r="AQ167" s="20">
        <v>723408.92535793036</v>
      </c>
      <c r="AR167" s="20">
        <v>765945.02306018339</v>
      </c>
      <c r="AS167" s="20">
        <v>821665.52935985033</v>
      </c>
      <c r="AT167" s="20">
        <v>889161.11620505783</v>
      </c>
      <c r="AU167" s="20">
        <v>956593.19066375715</v>
      </c>
      <c r="AV167" s="20">
        <v>1013843.5703247444</v>
      </c>
      <c r="AW167" s="20">
        <v>1058421.7124919132</v>
      </c>
      <c r="AX167" s="20">
        <v>1098968.3358199857</v>
      </c>
      <c r="AY167" s="20">
        <v>1142477.0198041552</v>
      </c>
      <c r="AZ167" s="20">
        <v>1201053.6866071993</v>
      </c>
      <c r="BA167" s="20">
        <v>1277376.6363897694</v>
      </c>
      <c r="BB167" s="20">
        <v>1360337.548096603</v>
      </c>
      <c r="BC167" s="20">
        <v>1426882.8182850801</v>
      </c>
      <c r="BD167" s="9">
        <v>1497572.3403404052</v>
      </c>
      <c r="BE167" s="9">
        <v>1555522.8179148834</v>
      </c>
      <c r="BF167" s="9">
        <v>1605518.4081287438</v>
      </c>
      <c r="BG167" s="9">
        <v>1655051.2423298364</v>
      </c>
      <c r="BH167" s="9">
        <v>1707584.0029016449</v>
      </c>
      <c r="BI167" s="9">
        <v>1773145.495841736</v>
      </c>
      <c r="BJ167" s="9">
        <v>1844393.7418278786</v>
      </c>
      <c r="BK167" s="20"/>
      <c r="BL167" s="20"/>
      <c r="BM167" s="20"/>
      <c r="BN167" s="20"/>
      <c r="BO167" s="20"/>
      <c r="BP167" s="20"/>
      <c r="BQ167" s="20"/>
      <c r="BR167" s="20"/>
    </row>
    <row r="168" spans="1:171" x14ac:dyDescent="0.25">
      <c r="F168" s="91"/>
      <c r="G168" s="91"/>
      <c r="H168" s="91"/>
      <c r="I168" s="91"/>
      <c r="J168" s="91"/>
      <c r="K168" s="172"/>
      <c r="L168" s="7"/>
    </row>
    <row r="169" spans="1:171" x14ac:dyDescent="0.25">
      <c r="A169" s="217" t="str">
        <f t="shared" ref="A169:A185" si="20">L169</f>
        <v>jet_cumuni_core</v>
      </c>
      <c r="B169" s="41" t="s">
        <v>102</v>
      </c>
      <c r="C169" s="42" t="s">
        <v>103</v>
      </c>
      <c r="D169" s="41" t="s">
        <v>99</v>
      </c>
      <c r="E169" s="6" t="s">
        <v>44</v>
      </c>
      <c r="F169" s="88" t="s">
        <v>74</v>
      </c>
      <c r="G169" s="88" t="s">
        <v>59</v>
      </c>
      <c r="H169" s="88" t="s">
        <v>60</v>
      </c>
      <c r="I169" s="88">
        <v>1958</v>
      </c>
      <c r="J169" s="88">
        <v>2007</v>
      </c>
      <c r="K169" s="168" t="s">
        <v>75</v>
      </c>
      <c r="L169" s="8" t="str">
        <f>C169&amp;"_"&amp;H169&amp;"_"&amp;E169</f>
        <v>jet_cumuni_core</v>
      </c>
      <c r="M169" s="19">
        <v>8</v>
      </c>
      <c r="N169" s="19">
        <v>85</v>
      </c>
      <c r="O169" s="19">
        <v>176</v>
      </c>
      <c r="P169" s="19">
        <v>256</v>
      </c>
      <c r="Q169" s="19">
        <v>324</v>
      </c>
      <c r="R169" s="19">
        <v>364</v>
      </c>
      <c r="S169" s="19">
        <v>497</v>
      </c>
      <c r="T169" s="19">
        <v>669</v>
      </c>
      <c r="U169" s="19">
        <v>887</v>
      </c>
      <c r="V169" s="19">
        <v>1164</v>
      </c>
      <c r="W169" s="19">
        <v>1540</v>
      </c>
      <c r="X169" s="19">
        <v>1831</v>
      </c>
      <c r="Y169" s="19">
        <v>2034</v>
      </c>
      <c r="Z169" s="19">
        <v>2175</v>
      </c>
      <c r="AA169" s="19">
        <v>2272</v>
      </c>
      <c r="AB169" s="19">
        <v>2428</v>
      </c>
      <c r="AC169" s="19">
        <v>2617</v>
      </c>
      <c r="AD169" s="19">
        <v>2787</v>
      </c>
      <c r="AE169" s="19">
        <v>2925</v>
      </c>
      <c r="AF169" s="19">
        <v>3045</v>
      </c>
      <c r="AG169" s="19">
        <v>3248</v>
      </c>
      <c r="AH169" s="19">
        <v>3534</v>
      </c>
      <c r="AI169" s="19">
        <v>3833</v>
      </c>
      <c r="AJ169" s="19">
        <v>4090</v>
      </c>
      <c r="AK169" s="19">
        <v>4267</v>
      </c>
      <c r="AL169" s="19">
        <v>4470</v>
      </c>
      <c r="AM169" s="19">
        <v>4616</v>
      </c>
      <c r="AN169" s="19">
        <v>4819</v>
      </c>
      <c r="AO169" s="19">
        <v>5061</v>
      </c>
      <c r="AP169" s="19">
        <v>5331</v>
      </c>
      <c r="AQ169" s="19">
        <v>5621</v>
      </c>
      <c r="AR169" s="19">
        <v>5905</v>
      </c>
      <c r="AS169" s="19">
        <v>6290</v>
      </c>
      <c r="AT169" s="19">
        <v>6725</v>
      </c>
      <c r="AU169" s="19">
        <v>7171</v>
      </c>
      <c r="AV169" s="19">
        <v>7501</v>
      </c>
      <c r="AW169" s="19">
        <v>7773</v>
      </c>
      <c r="AX169" s="19">
        <v>7980</v>
      </c>
      <c r="AY169" s="19">
        <v>8199</v>
      </c>
      <c r="AZ169" s="19">
        <v>8520</v>
      </c>
      <c r="BA169" s="19">
        <v>9030</v>
      </c>
      <c r="BB169" s="19">
        <v>9603</v>
      </c>
      <c r="BC169" s="19">
        <v>10086</v>
      </c>
      <c r="BD169" s="19">
        <v>10611</v>
      </c>
      <c r="BE169" s="19">
        <v>10992</v>
      </c>
      <c r="BF169" s="19">
        <v>11273</v>
      </c>
      <c r="BG169" s="19">
        <v>11558</v>
      </c>
      <c r="BH169" s="19">
        <v>11848</v>
      </c>
      <c r="BI169" s="3">
        <v>12246</v>
      </c>
      <c r="BJ169" s="3">
        <v>12687</v>
      </c>
      <c r="BK169" s="19"/>
      <c r="BL169" s="19"/>
      <c r="BM169" s="19"/>
      <c r="BN169" s="19"/>
      <c r="BO169" s="19"/>
      <c r="BP169" s="19"/>
      <c r="BQ169" s="19"/>
      <c r="BR169" s="19"/>
    </row>
    <row r="170" spans="1:171" s="49" customFormat="1" x14ac:dyDescent="0.25">
      <c r="A170" s="217" t="str">
        <f t="shared" si="20"/>
        <v>jet_cumuni_rimFSU</v>
      </c>
      <c r="B170" s="43" t="s">
        <v>102</v>
      </c>
      <c r="C170" s="44" t="s">
        <v>103</v>
      </c>
      <c r="D170" s="185" t="s">
        <v>204</v>
      </c>
      <c r="E170" s="46" t="s">
        <v>205</v>
      </c>
      <c r="F170" s="90" t="s">
        <v>74</v>
      </c>
      <c r="G170" s="90" t="s">
        <v>59</v>
      </c>
      <c r="H170" s="90" t="s">
        <v>60</v>
      </c>
      <c r="I170" s="90"/>
      <c r="J170" s="90"/>
      <c r="K170" s="188" t="s">
        <v>204</v>
      </c>
      <c r="L170" s="47" t="str">
        <f>C170&amp;"_"&amp;H170&amp;"_"&amp;E170</f>
        <v>jet_cumuni_rimFSU</v>
      </c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33"/>
      <c r="BJ170" s="33"/>
      <c r="BK170" s="84"/>
      <c r="BL170" s="84"/>
      <c r="BM170" s="84"/>
      <c r="BN170" s="84"/>
      <c r="BO170" s="84"/>
      <c r="BP170" s="84"/>
      <c r="BQ170" s="84"/>
      <c r="BR170" s="84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</row>
    <row r="171" spans="1:171" x14ac:dyDescent="0.25">
      <c r="A171" s="217" t="str">
        <f t="shared" si="20"/>
        <v>jet_cumuni_rim</v>
      </c>
      <c r="B171" s="41" t="s">
        <v>102</v>
      </c>
      <c r="C171" s="42" t="s">
        <v>103</v>
      </c>
      <c r="D171" s="41" t="s">
        <v>100</v>
      </c>
      <c r="E171" s="6" t="s">
        <v>152</v>
      </c>
      <c r="F171" s="88" t="s">
        <v>74</v>
      </c>
      <c r="G171" s="88" t="s">
        <v>59</v>
      </c>
      <c r="H171" s="88" t="s">
        <v>60</v>
      </c>
      <c r="I171" s="88">
        <v>1974</v>
      </c>
      <c r="J171" s="88">
        <v>2007</v>
      </c>
      <c r="K171" s="168" t="s">
        <v>75</v>
      </c>
      <c r="L171" s="8" t="str">
        <f>C171&amp;"_"&amp;H171&amp;"_"&amp;E171</f>
        <v>jet_cumuni_rim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>
        <v>4</v>
      </c>
      <c r="AD171" s="19">
        <v>12</v>
      </c>
      <c r="AE171" s="19">
        <v>25</v>
      </c>
      <c r="AF171" s="19">
        <v>40</v>
      </c>
      <c r="AG171" s="19">
        <v>55</v>
      </c>
      <c r="AH171" s="19">
        <v>81</v>
      </c>
      <c r="AI171" s="19">
        <v>120</v>
      </c>
      <c r="AJ171" s="19">
        <v>158</v>
      </c>
      <c r="AK171" s="19">
        <v>204</v>
      </c>
      <c r="AL171" s="19">
        <v>240</v>
      </c>
      <c r="AM171" s="19">
        <v>288</v>
      </c>
      <c r="AN171" s="19">
        <v>330</v>
      </c>
      <c r="AO171" s="19">
        <v>359</v>
      </c>
      <c r="AP171" s="19">
        <v>391</v>
      </c>
      <c r="AQ171" s="19">
        <v>452</v>
      </c>
      <c r="AR171" s="19">
        <v>557</v>
      </c>
      <c r="AS171" s="19">
        <v>652</v>
      </c>
      <c r="AT171" s="19">
        <v>815</v>
      </c>
      <c r="AU171" s="19">
        <v>972</v>
      </c>
      <c r="AV171" s="19">
        <v>1110</v>
      </c>
      <c r="AW171" s="19">
        <v>1233</v>
      </c>
      <c r="AX171" s="19">
        <v>1357</v>
      </c>
      <c r="AY171" s="19">
        <v>1483</v>
      </c>
      <c r="AZ171" s="19">
        <v>1665</v>
      </c>
      <c r="BA171" s="19">
        <v>1894</v>
      </c>
      <c r="BB171" s="19">
        <v>2188</v>
      </c>
      <c r="BC171" s="19">
        <v>2499</v>
      </c>
      <c r="BD171" s="19">
        <v>2824</v>
      </c>
      <c r="BE171" s="19">
        <v>3127</v>
      </c>
      <c r="BF171" s="19">
        <v>3432</v>
      </c>
      <c r="BG171" s="19">
        <v>3752</v>
      </c>
      <c r="BH171" s="19">
        <v>4130</v>
      </c>
      <c r="BI171" s="3">
        <v>4564</v>
      </c>
      <c r="BJ171" s="3">
        <v>5017</v>
      </c>
      <c r="BK171" s="19"/>
      <c r="BL171" s="19"/>
      <c r="BM171" s="19"/>
      <c r="BN171" s="19"/>
      <c r="BO171" s="19"/>
      <c r="BP171" s="19"/>
      <c r="BQ171" s="19"/>
      <c r="BR171" s="19"/>
    </row>
    <row r="172" spans="1:171" s="49" customFormat="1" x14ac:dyDescent="0.25">
      <c r="A172" s="217" t="str">
        <f t="shared" si="20"/>
        <v>jet_cumuni_peri</v>
      </c>
      <c r="B172" s="43" t="s">
        <v>102</v>
      </c>
      <c r="C172" s="44" t="s">
        <v>103</v>
      </c>
      <c r="D172" s="43" t="s">
        <v>48</v>
      </c>
      <c r="E172" s="46" t="s">
        <v>45</v>
      </c>
      <c r="F172" s="90" t="s">
        <v>74</v>
      </c>
      <c r="G172" s="90" t="s">
        <v>59</v>
      </c>
      <c r="H172" s="90" t="s">
        <v>60</v>
      </c>
      <c r="I172" s="90"/>
      <c r="J172" s="90"/>
      <c r="K172" s="175" t="s">
        <v>48</v>
      </c>
      <c r="L172" s="47" t="str">
        <f>C172&amp;"_"&amp;H172&amp;"_"&amp;E172</f>
        <v>jet_cumuni_peri</v>
      </c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33"/>
      <c r="BJ172" s="33"/>
      <c r="BK172" s="84"/>
      <c r="BL172" s="84"/>
      <c r="BM172" s="84"/>
      <c r="BN172" s="84"/>
      <c r="BO172" s="84"/>
      <c r="BP172" s="84"/>
      <c r="BQ172" s="84"/>
      <c r="BR172" s="84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</row>
    <row r="173" spans="1:171" x14ac:dyDescent="0.25">
      <c r="A173" s="217" t="str">
        <f t="shared" si="20"/>
        <v>jet_cumuni_glob</v>
      </c>
      <c r="B173" s="41" t="s">
        <v>102</v>
      </c>
      <c r="C173" s="42" t="s">
        <v>103</v>
      </c>
      <c r="D173" s="41" t="s">
        <v>101</v>
      </c>
      <c r="E173" s="6" t="s">
        <v>46</v>
      </c>
      <c r="F173" s="88" t="s">
        <v>74</v>
      </c>
      <c r="G173" s="88" t="s">
        <v>59</v>
      </c>
      <c r="H173" s="88" t="s">
        <v>60</v>
      </c>
      <c r="I173" s="88">
        <v>1958</v>
      </c>
      <c r="J173" s="88">
        <v>2007</v>
      </c>
      <c r="K173" s="168" t="s">
        <v>75</v>
      </c>
      <c r="L173" s="8" t="str">
        <f>C173&amp;"_"&amp;H173&amp;"_"&amp;E173</f>
        <v>jet_cumuni_glob</v>
      </c>
      <c r="M173" s="20">
        <v>8</v>
      </c>
      <c r="N173" s="20">
        <v>106</v>
      </c>
      <c r="O173" s="20">
        <v>288</v>
      </c>
      <c r="P173" s="20">
        <v>410</v>
      </c>
      <c r="Q173" s="20">
        <v>500</v>
      </c>
      <c r="R173" s="20">
        <v>559</v>
      </c>
      <c r="S173" s="20">
        <v>712</v>
      </c>
      <c r="T173" s="20">
        <v>920</v>
      </c>
      <c r="U173" s="20">
        <v>1239</v>
      </c>
      <c r="V173" s="20">
        <v>1710</v>
      </c>
      <c r="W173" s="20">
        <v>2390</v>
      </c>
      <c r="X173" s="20">
        <v>2888</v>
      </c>
      <c r="Y173" s="20">
        <v>3175</v>
      </c>
      <c r="Z173" s="20">
        <v>3388</v>
      </c>
      <c r="AA173" s="20">
        <v>3573</v>
      </c>
      <c r="AB173" s="20">
        <v>3815</v>
      </c>
      <c r="AC173" s="20">
        <v>4103</v>
      </c>
      <c r="AD173" s="20">
        <v>4366</v>
      </c>
      <c r="AE173" s="20">
        <v>4586</v>
      </c>
      <c r="AF173" s="20">
        <v>4757</v>
      </c>
      <c r="AG173" s="20">
        <v>5015</v>
      </c>
      <c r="AH173" s="20">
        <v>5401</v>
      </c>
      <c r="AI173" s="20">
        <v>5803</v>
      </c>
      <c r="AJ173" s="20">
        <v>6200</v>
      </c>
      <c r="AK173" s="20">
        <v>6478</v>
      </c>
      <c r="AL173" s="20">
        <v>6780</v>
      </c>
      <c r="AM173" s="20">
        <v>7028</v>
      </c>
      <c r="AN173" s="20">
        <v>7355</v>
      </c>
      <c r="AO173" s="20">
        <v>7728</v>
      </c>
      <c r="AP173" s="20">
        <v>8134</v>
      </c>
      <c r="AQ173" s="20">
        <v>8615</v>
      </c>
      <c r="AR173" s="20">
        <v>9122</v>
      </c>
      <c r="AS173" s="20">
        <v>9744</v>
      </c>
      <c r="AT173" s="20">
        <v>10513</v>
      </c>
      <c r="AU173" s="20">
        <v>11242</v>
      </c>
      <c r="AV173" s="20">
        <v>11789</v>
      </c>
      <c r="AW173" s="20">
        <v>12224</v>
      </c>
      <c r="AX173" s="20">
        <v>12604</v>
      </c>
      <c r="AY173" s="20">
        <v>13001</v>
      </c>
      <c r="AZ173" s="20">
        <v>13558</v>
      </c>
      <c r="BA173" s="20">
        <v>14351</v>
      </c>
      <c r="BB173" s="20">
        <v>15265</v>
      </c>
      <c r="BC173" s="20">
        <v>16068</v>
      </c>
      <c r="BD173" s="3">
        <v>16920</v>
      </c>
      <c r="BE173" s="3">
        <v>17604</v>
      </c>
      <c r="BF173" s="3">
        <v>18190</v>
      </c>
      <c r="BG173" s="3">
        <v>18795</v>
      </c>
      <c r="BH173" s="3">
        <v>19463</v>
      </c>
      <c r="BI173" s="3">
        <v>20295</v>
      </c>
      <c r="BJ173" s="3">
        <v>21189</v>
      </c>
      <c r="BK173" s="20"/>
      <c r="BL173" s="20"/>
      <c r="BM173" s="20"/>
      <c r="BN173" s="20"/>
      <c r="BO173" s="20"/>
      <c r="BP173" s="20"/>
      <c r="BQ173" s="20"/>
      <c r="BR173" s="20"/>
    </row>
    <row r="174" spans="1:171" x14ac:dyDescent="0.25">
      <c r="F174" s="91"/>
      <c r="G174" s="91"/>
      <c r="H174" s="91"/>
      <c r="I174" s="91"/>
      <c r="J174" s="91"/>
      <c r="K174" s="172"/>
      <c r="L174" s="7"/>
    </row>
    <row r="175" spans="1:171" x14ac:dyDescent="0.25">
      <c r="A175" s="217" t="str">
        <f t="shared" si="20"/>
        <v>jet_avgcap_core</v>
      </c>
      <c r="B175" s="41" t="s">
        <v>102</v>
      </c>
      <c r="C175" s="42" t="s">
        <v>103</v>
      </c>
      <c r="D175" s="41" t="s">
        <v>99</v>
      </c>
      <c r="E175" s="6" t="s">
        <v>44</v>
      </c>
      <c r="F175" s="88" t="s">
        <v>62</v>
      </c>
      <c r="G175" s="88" t="s">
        <v>53</v>
      </c>
      <c r="H175" s="88" t="s">
        <v>61</v>
      </c>
      <c r="I175" s="88">
        <v>1958</v>
      </c>
      <c r="J175" s="88">
        <v>2007</v>
      </c>
      <c r="K175" s="168" t="s">
        <v>75</v>
      </c>
      <c r="L175" s="8" t="str">
        <f>C175&amp;"_"&amp;H175&amp;"_"&amp;E175</f>
        <v>jet_avgcap_core</v>
      </c>
      <c r="M175" s="19">
        <v>84.65739428571429</v>
      </c>
      <c r="N175" s="19">
        <v>84.65739428571429</v>
      </c>
      <c r="O175" s="19">
        <v>84.65739428571429</v>
      </c>
      <c r="P175" s="19">
        <v>84.65739428571429</v>
      </c>
      <c r="Q175" s="19">
        <v>84.65739428571429</v>
      </c>
      <c r="R175" s="19">
        <v>79.780784050557855</v>
      </c>
      <c r="S175" s="19">
        <v>61.435440784969366</v>
      </c>
      <c r="T175" s="19">
        <v>63.676629320506372</v>
      </c>
      <c r="U175" s="19">
        <v>64.524599736903326</v>
      </c>
      <c r="V175" s="19">
        <v>65.898014207394581</v>
      </c>
      <c r="W175" s="19">
        <v>59.849396014355811</v>
      </c>
      <c r="X175" s="19">
        <v>59.048797823257054</v>
      </c>
      <c r="Y175" s="19">
        <v>151.83532923162477</v>
      </c>
      <c r="Z175" s="19">
        <v>158.74912508137521</v>
      </c>
      <c r="AA175" s="19">
        <v>118.74627991447512</v>
      </c>
      <c r="AB175" s="19">
        <v>94.97328103589625</v>
      </c>
      <c r="AC175" s="19">
        <v>78.924909997367834</v>
      </c>
      <c r="AD175" s="19">
        <v>78.129603925508263</v>
      </c>
      <c r="AE175" s="19">
        <v>94.507929303839333</v>
      </c>
      <c r="AF175" s="19">
        <v>88.89708171765993</v>
      </c>
      <c r="AG175" s="19">
        <v>86.937709802967007</v>
      </c>
      <c r="AH175" s="19">
        <v>101.59857427678048</v>
      </c>
      <c r="AI175" s="19">
        <v>103.11593934741811</v>
      </c>
      <c r="AJ175" s="19">
        <v>94.088836391735057</v>
      </c>
      <c r="AK175" s="19">
        <v>89.471024370885189</v>
      </c>
      <c r="AL175" s="19">
        <v>96.366569494387576</v>
      </c>
      <c r="AM175" s="19">
        <v>92.062579143768176</v>
      </c>
      <c r="AN175" s="19">
        <v>89.040400259928333</v>
      </c>
      <c r="AO175" s="19">
        <v>92.69779900873715</v>
      </c>
      <c r="AP175" s="19">
        <v>82.101321149745146</v>
      </c>
      <c r="AQ175" s="19">
        <v>84.30829238912365</v>
      </c>
      <c r="AR175" s="19">
        <v>98.723644725022382</v>
      </c>
      <c r="AS175" s="19">
        <v>106.39255973680102</v>
      </c>
      <c r="AT175" s="19">
        <v>97.84629679664306</v>
      </c>
      <c r="AU175" s="19">
        <v>96.324633503637344</v>
      </c>
      <c r="AV175" s="19">
        <v>103.86782234816496</v>
      </c>
      <c r="AW175" s="19">
        <v>100.41703141810497</v>
      </c>
      <c r="AX175" s="19">
        <v>104.49759652763777</v>
      </c>
      <c r="AY175" s="19">
        <v>118.02150739015663</v>
      </c>
      <c r="AZ175" s="19">
        <v>117.84631021109668</v>
      </c>
      <c r="BA175" s="19">
        <v>103.24475422738786</v>
      </c>
      <c r="BB175" s="19">
        <v>97.710143982595113</v>
      </c>
      <c r="BC175" s="19">
        <v>85.923524679027295</v>
      </c>
      <c r="BD175" s="19">
        <v>86.508185981075599</v>
      </c>
      <c r="BE175" s="19">
        <v>91.007233221500726</v>
      </c>
      <c r="BF175" s="19">
        <v>91.136012064715345</v>
      </c>
      <c r="BG175" s="19">
        <v>81.422655941421382</v>
      </c>
      <c r="BH175" s="19">
        <v>80.347658461309635</v>
      </c>
      <c r="BI175" s="9">
        <v>81.682150945406747</v>
      </c>
      <c r="BJ175" s="9">
        <v>85.734324644990778</v>
      </c>
      <c r="BK175" s="19"/>
      <c r="BL175" s="19"/>
      <c r="BM175" s="19"/>
      <c r="BN175" s="19"/>
      <c r="BO175" s="19"/>
      <c r="BP175" s="19"/>
      <c r="BQ175" s="19"/>
      <c r="BR175" s="19"/>
      <c r="DQ175" s="9"/>
      <c r="DR175" s="9"/>
      <c r="DS175" s="9"/>
      <c r="DT175" s="9"/>
      <c r="DU175" s="9"/>
      <c r="DV175" s="9"/>
      <c r="DW175" s="9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</row>
    <row r="176" spans="1:171" s="49" customFormat="1" x14ac:dyDescent="0.25">
      <c r="A176" s="217" t="str">
        <f t="shared" si="20"/>
        <v>jet_avgcap_rimFSU</v>
      </c>
      <c r="B176" s="43" t="s">
        <v>102</v>
      </c>
      <c r="C176" s="44" t="s">
        <v>103</v>
      </c>
      <c r="D176" s="185" t="s">
        <v>204</v>
      </c>
      <c r="E176" s="46" t="s">
        <v>205</v>
      </c>
      <c r="F176" s="90" t="s">
        <v>62</v>
      </c>
      <c r="G176" s="90" t="s">
        <v>53</v>
      </c>
      <c r="H176" s="90" t="s">
        <v>61</v>
      </c>
      <c r="I176" s="90"/>
      <c r="J176" s="90"/>
      <c r="K176" s="188" t="s">
        <v>204</v>
      </c>
      <c r="L176" s="47" t="str">
        <f t="shared" ref="L176:L179" si="21">C176&amp;"_"&amp;H176&amp;"_"&amp;E176</f>
        <v>jet_avgcap_rimFSU</v>
      </c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52"/>
      <c r="BJ176" s="52"/>
      <c r="BK176" s="84"/>
      <c r="BL176" s="84"/>
      <c r="BM176" s="84"/>
      <c r="BN176" s="84"/>
      <c r="BO176" s="84"/>
      <c r="BP176" s="84"/>
      <c r="BQ176" s="84"/>
      <c r="BR176" s="84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52"/>
      <c r="DR176" s="52"/>
      <c r="DS176" s="52"/>
      <c r="DT176" s="52"/>
      <c r="DU176" s="52"/>
      <c r="DV176" s="52"/>
      <c r="DW176" s="52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85"/>
      <c r="EQ176" s="85"/>
      <c r="ER176" s="85"/>
      <c r="ES176" s="85"/>
      <c r="ET176" s="85"/>
      <c r="EU176" s="85"/>
      <c r="EV176" s="85"/>
      <c r="EW176" s="85"/>
      <c r="EX176" s="85"/>
      <c r="EY176" s="85"/>
      <c r="EZ176" s="85"/>
      <c r="FA176" s="85"/>
      <c r="FB176" s="85"/>
      <c r="FC176" s="85"/>
      <c r="FD176" s="85"/>
      <c r="FE176" s="85"/>
      <c r="FF176" s="85"/>
      <c r="FG176" s="85"/>
      <c r="FH176" s="85"/>
      <c r="FI176" s="85"/>
      <c r="FJ176" s="85"/>
      <c r="FK176" s="85"/>
      <c r="FL176" s="85"/>
      <c r="FM176" s="85"/>
      <c r="FN176" s="85"/>
      <c r="FO176" s="85"/>
    </row>
    <row r="177" spans="1:171" x14ac:dyDescent="0.25">
      <c r="A177" s="217" t="str">
        <f t="shared" si="20"/>
        <v>jet_avgcap_rim</v>
      </c>
      <c r="B177" s="41" t="s">
        <v>102</v>
      </c>
      <c r="C177" s="42" t="s">
        <v>103</v>
      </c>
      <c r="D177" s="41" t="s">
        <v>100</v>
      </c>
      <c r="E177" s="6" t="s">
        <v>152</v>
      </c>
      <c r="F177" s="88" t="s">
        <v>62</v>
      </c>
      <c r="G177" s="88" t="s">
        <v>53</v>
      </c>
      <c r="H177" s="88" t="s">
        <v>61</v>
      </c>
      <c r="I177" s="88">
        <v>1974</v>
      </c>
      <c r="J177" s="88">
        <v>2007</v>
      </c>
      <c r="K177" s="168" t="s">
        <v>75</v>
      </c>
      <c r="L177" s="8" t="str">
        <f t="shared" si="21"/>
        <v>jet_avgcap_rim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>
        <v>123.23568833299845</v>
      </c>
      <c r="AD177" s="19">
        <v>123.23568833299845</v>
      </c>
      <c r="AE177" s="19">
        <v>123.23568833299845</v>
      </c>
      <c r="AF177" s="19">
        <v>123.23568833299845</v>
      </c>
      <c r="AG177" s="19">
        <v>123.23568833299845</v>
      </c>
      <c r="AH177" s="19">
        <v>123.23568833299845</v>
      </c>
      <c r="AI177" s="19">
        <v>123.23568833299846</v>
      </c>
      <c r="AJ177" s="19">
        <v>123.23568833299846</v>
      </c>
      <c r="AK177" s="19">
        <v>123.23568833299845</v>
      </c>
      <c r="AL177" s="19">
        <v>122.42602686710721</v>
      </c>
      <c r="AM177" s="19">
        <v>122.19979792810818</v>
      </c>
      <c r="AN177" s="19">
        <v>122.17428338611583</v>
      </c>
      <c r="AO177" s="19">
        <v>122.11234463589986</v>
      </c>
      <c r="AP177" s="19">
        <v>122.11049703113488</v>
      </c>
      <c r="AQ177" s="19">
        <v>104.54942898596698</v>
      </c>
      <c r="AR177" s="19">
        <v>85.165166559720561</v>
      </c>
      <c r="AS177" s="19">
        <v>81.247984121580117</v>
      </c>
      <c r="AT177" s="19">
        <v>73.215819938739799</v>
      </c>
      <c r="AU177" s="19">
        <v>74.726869190351564</v>
      </c>
      <c r="AV177" s="19">
        <v>97.039976668784789</v>
      </c>
      <c r="AW177" s="19">
        <v>102.56458292469007</v>
      </c>
      <c r="AX177" s="19">
        <v>109.40428440009549</v>
      </c>
      <c r="AY177" s="19">
        <v>99.668176928945243</v>
      </c>
      <c r="AZ177" s="19">
        <v>88.119987070858983</v>
      </c>
      <c r="BA177" s="19">
        <v>82.462500745602085</v>
      </c>
      <c r="BB177" s="19">
        <v>79.475970714046923</v>
      </c>
      <c r="BC177" s="19">
        <v>76.922711652934126</v>
      </c>
      <c r="BD177" s="19">
        <v>76.463028970032425</v>
      </c>
      <c r="BE177" s="19">
        <v>76.820863752760616</v>
      </c>
      <c r="BF177" s="19">
        <v>79.955314175985123</v>
      </c>
      <c r="BG177" s="19">
        <v>82.273053930586229</v>
      </c>
      <c r="BH177" s="19">
        <v>77.333173592668928</v>
      </c>
      <c r="BI177" s="9">
        <v>76.156674801426433</v>
      </c>
      <c r="BJ177" s="9">
        <v>73.817679509275109</v>
      </c>
      <c r="BK177" s="19"/>
      <c r="BL177" s="19"/>
      <c r="BM177" s="19"/>
      <c r="BN177" s="19"/>
      <c r="BO177" s="19"/>
      <c r="BP177" s="19"/>
      <c r="BQ177" s="19"/>
      <c r="BR177" s="19"/>
      <c r="DQ177" s="9"/>
      <c r="DR177" s="9"/>
      <c r="DS177" s="9"/>
      <c r="DT177" s="9"/>
      <c r="DU177" s="9"/>
      <c r="DV177" s="9"/>
      <c r="DW177" s="9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</row>
    <row r="178" spans="1:171" s="49" customFormat="1" x14ac:dyDescent="0.25">
      <c r="A178" s="217" t="str">
        <f t="shared" si="20"/>
        <v>jet_avgcap_peri</v>
      </c>
      <c r="B178" s="43" t="s">
        <v>102</v>
      </c>
      <c r="C178" s="44" t="s">
        <v>103</v>
      </c>
      <c r="D178" s="43" t="s">
        <v>48</v>
      </c>
      <c r="E178" s="46" t="s">
        <v>45</v>
      </c>
      <c r="F178" s="90" t="s">
        <v>62</v>
      </c>
      <c r="G178" s="90" t="s">
        <v>53</v>
      </c>
      <c r="H178" s="90" t="s">
        <v>61</v>
      </c>
      <c r="I178" s="90"/>
      <c r="J178" s="90"/>
      <c r="K178" s="175" t="s">
        <v>48</v>
      </c>
      <c r="L178" s="47" t="str">
        <f t="shared" si="21"/>
        <v>jet_avgcap_peri</v>
      </c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52"/>
      <c r="BJ178" s="52"/>
      <c r="BK178" s="84"/>
      <c r="BL178" s="84"/>
      <c r="BM178" s="84"/>
      <c r="BN178" s="84"/>
      <c r="BO178" s="84"/>
      <c r="BP178" s="84"/>
      <c r="BQ178" s="84"/>
      <c r="BR178" s="84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52"/>
      <c r="DR178" s="52"/>
      <c r="DS178" s="52"/>
      <c r="DT178" s="52"/>
      <c r="DU178" s="52"/>
      <c r="DV178" s="52"/>
      <c r="DW178" s="52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</row>
    <row r="179" spans="1:171" x14ac:dyDescent="0.25">
      <c r="A179" s="217" t="str">
        <f t="shared" si="20"/>
        <v>jet_avgcap_glob</v>
      </c>
      <c r="B179" s="41" t="s">
        <v>102</v>
      </c>
      <c r="C179" s="42" t="s">
        <v>103</v>
      </c>
      <c r="D179" s="41" t="s">
        <v>101</v>
      </c>
      <c r="E179" s="6" t="s">
        <v>46</v>
      </c>
      <c r="F179" s="88" t="s">
        <v>62</v>
      </c>
      <c r="G179" s="88" t="s">
        <v>53</v>
      </c>
      <c r="H179" s="88" t="s">
        <v>61</v>
      </c>
      <c r="I179" s="88">
        <v>1958</v>
      </c>
      <c r="J179" s="88">
        <v>2007</v>
      </c>
      <c r="K179" s="168" t="s">
        <v>75</v>
      </c>
      <c r="L179" s="8" t="str">
        <f t="shared" si="21"/>
        <v>jet_avgcap_glob</v>
      </c>
      <c r="M179" s="20">
        <v>84.65739428571429</v>
      </c>
      <c r="N179" s="20">
        <v>84.879329825534157</v>
      </c>
      <c r="O179" s="20">
        <v>85.175243878627271</v>
      </c>
      <c r="P179" s="20">
        <v>85.013946464441275</v>
      </c>
      <c r="Q179" s="20">
        <v>84.910565197805084</v>
      </c>
      <c r="R179" s="20">
        <v>81.684748101382695</v>
      </c>
      <c r="S179" s="20">
        <v>64.606375776677979</v>
      </c>
      <c r="T179" s="20">
        <v>66.214604157345406</v>
      </c>
      <c r="U179" s="20">
        <v>59.77614032821193</v>
      </c>
      <c r="V179" s="20">
        <v>56.854724844291368</v>
      </c>
      <c r="W179" s="20">
        <v>55.677114712364805</v>
      </c>
      <c r="X179" s="20">
        <v>57.154896178381343</v>
      </c>
      <c r="Y179" s="20">
        <v>123.06938488922388</v>
      </c>
      <c r="Z179" s="20">
        <v>127.33453123210866</v>
      </c>
      <c r="AA179" s="20">
        <v>115.57286702620505</v>
      </c>
      <c r="AB179" s="20">
        <v>103.52054762238976</v>
      </c>
      <c r="AC179" s="20">
        <v>85.552270037108244</v>
      </c>
      <c r="AD179" s="20">
        <v>86.11797564468803</v>
      </c>
      <c r="AE179" s="20">
        <v>88.078615363914437</v>
      </c>
      <c r="AF179" s="20">
        <v>90.746298605035747</v>
      </c>
      <c r="AG179" s="20">
        <v>89.728643890948533</v>
      </c>
      <c r="AH179" s="20">
        <v>101.66018416823559</v>
      </c>
      <c r="AI179" s="20">
        <v>107.30724831358755</v>
      </c>
      <c r="AJ179" s="20">
        <v>91.366960033534397</v>
      </c>
      <c r="AK179" s="20">
        <v>90.619183125253954</v>
      </c>
      <c r="AL179" s="20">
        <v>93.628111422436973</v>
      </c>
      <c r="AM179" s="20">
        <v>92.597397527604301</v>
      </c>
      <c r="AN179" s="20">
        <v>86.457121924908023</v>
      </c>
      <c r="AO179" s="20">
        <v>87.565521838241708</v>
      </c>
      <c r="AP179" s="20">
        <v>78.909259376766727</v>
      </c>
      <c r="AQ179" s="20">
        <v>78.976513330251422</v>
      </c>
      <c r="AR179" s="20">
        <v>83.89762860404926</v>
      </c>
      <c r="AS179" s="20">
        <v>89.582807555734689</v>
      </c>
      <c r="AT179" s="20">
        <v>87.770594076992808</v>
      </c>
      <c r="AU179" s="20">
        <v>92.499416267077279</v>
      </c>
      <c r="AV179" s="20">
        <v>104.66248566908106</v>
      </c>
      <c r="AW179" s="20">
        <v>102.47848774061777</v>
      </c>
      <c r="AX179" s="20">
        <v>106.7016403370326</v>
      </c>
      <c r="AY179" s="20">
        <v>109.59366242863881</v>
      </c>
      <c r="AZ179" s="20">
        <v>105.16457235735031</v>
      </c>
      <c r="BA179" s="20">
        <v>96.245838313455522</v>
      </c>
      <c r="BB179" s="20">
        <v>90.766861823669203</v>
      </c>
      <c r="BC179" s="20">
        <v>82.870822152524454</v>
      </c>
      <c r="BD179" s="9">
        <v>82.968922600146968</v>
      </c>
      <c r="BE179" s="9">
        <v>84.722920430523757</v>
      </c>
      <c r="BF179" s="9">
        <v>85.316706849591256</v>
      </c>
      <c r="BG179" s="9">
        <v>81.872453224946582</v>
      </c>
      <c r="BH179" s="9">
        <v>78.641857143426137</v>
      </c>
      <c r="BI179" s="9">
        <v>78.799871322224689</v>
      </c>
      <c r="BJ179" s="9">
        <v>79.696024593000629</v>
      </c>
      <c r="BK179" s="20"/>
      <c r="BL179" s="20"/>
      <c r="BM179" s="20"/>
      <c r="BN179" s="20"/>
      <c r="BO179" s="20"/>
      <c r="BP179" s="20"/>
      <c r="BQ179" s="20"/>
      <c r="BR179" s="20"/>
      <c r="DQ179" s="9"/>
      <c r="DR179" s="9"/>
      <c r="DS179" s="9"/>
      <c r="DT179" s="9"/>
      <c r="DU179" s="9"/>
      <c r="DV179" s="9"/>
      <c r="DW179" s="9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</row>
    <row r="180" spans="1:171" x14ac:dyDescent="0.25">
      <c r="F180" s="91"/>
      <c r="G180" s="91"/>
      <c r="H180" s="91"/>
      <c r="I180" s="91"/>
      <c r="J180" s="91"/>
      <c r="K180" s="172"/>
      <c r="L180" s="7"/>
    </row>
    <row r="181" spans="1:171" x14ac:dyDescent="0.25">
      <c r="A181" s="217" t="str">
        <f t="shared" si="20"/>
        <v>jet_maxcap_core</v>
      </c>
      <c r="B181" s="41" t="s">
        <v>102</v>
      </c>
      <c r="C181" s="42" t="s">
        <v>103</v>
      </c>
      <c r="D181" s="41" t="s">
        <v>99</v>
      </c>
      <c r="E181" s="6" t="s">
        <v>44</v>
      </c>
      <c r="F181" s="88" t="s">
        <v>63</v>
      </c>
      <c r="G181" s="88" t="s">
        <v>53</v>
      </c>
      <c r="H181" s="88" t="s">
        <v>64</v>
      </c>
      <c r="I181" s="88">
        <v>1958</v>
      </c>
      <c r="J181" s="88">
        <v>2007</v>
      </c>
      <c r="K181" s="168" t="s">
        <v>75</v>
      </c>
      <c r="L181" s="8" t="str">
        <f>C181&amp;"_"&amp;H181&amp;"_"&amp;E181</f>
        <v>jet_maxcap_core</v>
      </c>
      <c r="M181" s="19">
        <v>84.65739428571429</v>
      </c>
      <c r="N181" s="19">
        <v>85.777777777777786</v>
      </c>
      <c r="O181" s="19">
        <v>85.777777777777786</v>
      </c>
      <c r="P181" s="19">
        <v>85.777777777777786</v>
      </c>
      <c r="Q181" s="19">
        <v>85.777777777777786</v>
      </c>
      <c r="R181" s="19">
        <v>85.777777777777786</v>
      </c>
      <c r="S181" s="19">
        <v>85.777777777777786</v>
      </c>
      <c r="T181" s="19">
        <v>85.777777777777786</v>
      </c>
      <c r="U181" s="19">
        <v>85.777777777777786</v>
      </c>
      <c r="V181" s="19">
        <v>85.777777777777786</v>
      </c>
      <c r="W181" s="19">
        <v>85.777777777777786</v>
      </c>
      <c r="X181" s="19">
        <v>229.42429629629629</v>
      </c>
      <c r="Y181" s="19">
        <v>259.68444444444447</v>
      </c>
      <c r="Z181" s="19">
        <v>259.68444444444447</v>
      </c>
      <c r="AA181" s="19">
        <v>259.68444444444447</v>
      </c>
      <c r="AB181" s="19">
        <v>259.68444444444447</v>
      </c>
      <c r="AC181" s="19">
        <v>259.68444444444447</v>
      </c>
      <c r="AD181" s="19">
        <v>259.68444444444447</v>
      </c>
      <c r="AE181" s="19">
        <v>259.68444444444447</v>
      </c>
      <c r="AF181" s="19">
        <v>259.68444444444447</v>
      </c>
      <c r="AG181" s="19">
        <v>259.68444444444447</v>
      </c>
      <c r="AH181" s="19">
        <v>259.68444444444447</v>
      </c>
      <c r="AI181" s="19">
        <v>259.68444444444447</v>
      </c>
      <c r="AJ181" s="19">
        <v>259.68444444444447</v>
      </c>
      <c r="AK181" s="19">
        <v>259.68444444444447</v>
      </c>
      <c r="AL181" s="19">
        <v>263.50333333333333</v>
      </c>
      <c r="AM181" s="19">
        <v>263.50333333333333</v>
      </c>
      <c r="AN181" s="19">
        <v>263.50333333333333</v>
      </c>
      <c r="AO181" s="19">
        <v>263.50333333333333</v>
      </c>
      <c r="AP181" s="19">
        <v>263.50333333333333</v>
      </c>
      <c r="AQ181" s="19">
        <v>263.50333333333333</v>
      </c>
      <c r="AR181" s="19">
        <v>286.96222222222218</v>
      </c>
      <c r="AS181" s="19">
        <v>286.96222222222218</v>
      </c>
      <c r="AT181" s="19">
        <v>286.96222222222218</v>
      </c>
      <c r="AU181" s="19">
        <v>286.96222222222218</v>
      </c>
      <c r="AV181" s="19">
        <v>286.96222222222218</v>
      </c>
      <c r="AW181" s="19">
        <v>286.96222222222218</v>
      </c>
      <c r="AX181" s="19">
        <v>286.96222222222218</v>
      </c>
      <c r="AY181" s="19">
        <v>286.96222222222218</v>
      </c>
      <c r="AZ181" s="19">
        <v>286.96222222222218</v>
      </c>
      <c r="BA181" s="19">
        <v>286.96222222222218</v>
      </c>
      <c r="BB181" s="19">
        <v>286.96222222222218</v>
      </c>
      <c r="BC181" s="19">
        <v>286.96222222222218</v>
      </c>
      <c r="BD181" s="19">
        <v>286.96222222222218</v>
      </c>
      <c r="BE181" s="19">
        <v>286.96222222222218</v>
      </c>
      <c r="BF181" s="19">
        <v>286.96222222222218</v>
      </c>
      <c r="BG181" s="19">
        <v>286.96222222222218</v>
      </c>
      <c r="BH181" s="19">
        <v>286.96222222222218</v>
      </c>
      <c r="BI181" s="9">
        <v>286.96222222222218</v>
      </c>
      <c r="BJ181" s="9">
        <v>286.96222222222218</v>
      </c>
      <c r="BK181" s="19">
        <v>286.96222222222218</v>
      </c>
      <c r="BL181" s="19">
        <v>286.96222222222218</v>
      </c>
      <c r="BM181" s="19">
        <v>286.96222222222218</v>
      </c>
      <c r="BN181" s="19"/>
      <c r="BO181" s="19"/>
      <c r="BP181" s="19"/>
      <c r="BQ181" s="19"/>
      <c r="BR181" s="19"/>
      <c r="DQ181" s="9"/>
      <c r="DR181" s="9"/>
      <c r="DS181" s="9"/>
      <c r="DT181" s="9"/>
      <c r="DU181" s="9"/>
      <c r="DV181" s="9"/>
      <c r="DW181" s="9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</row>
    <row r="182" spans="1:171" s="49" customFormat="1" x14ac:dyDescent="0.25">
      <c r="A182" s="217" t="str">
        <f t="shared" si="20"/>
        <v>jet_maxcap_rimFSU</v>
      </c>
      <c r="B182" s="43" t="s">
        <v>102</v>
      </c>
      <c r="C182" s="44" t="s">
        <v>103</v>
      </c>
      <c r="D182" s="185" t="s">
        <v>204</v>
      </c>
      <c r="E182" s="46" t="s">
        <v>205</v>
      </c>
      <c r="F182" s="90" t="s">
        <v>63</v>
      </c>
      <c r="G182" s="90" t="s">
        <v>53</v>
      </c>
      <c r="H182" s="90" t="s">
        <v>64</v>
      </c>
      <c r="I182" s="90"/>
      <c r="J182" s="90"/>
      <c r="K182" s="188" t="s">
        <v>204</v>
      </c>
      <c r="L182" s="47" t="str">
        <f t="shared" ref="L182:L185" si="22">C182&amp;"_"&amp;H182&amp;"_"&amp;E182</f>
        <v>jet_maxcap_rimFSU</v>
      </c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52"/>
      <c r="BJ182" s="52"/>
      <c r="BK182" s="84"/>
      <c r="BL182" s="84"/>
      <c r="BM182" s="84"/>
      <c r="BN182" s="84"/>
      <c r="BO182" s="84"/>
      <c r="BP182" s="84"/>
      <c r="BQ182" s="84"/>
      <c r="BR182" s="84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52"/>
      <c r="DR182" s="52"/>
      <c r="DS182" s="52"/>
      <c r="DT182" s="52"/>
      <c r="DU182" s="52"/>
      <c r="DV182" s="52"/>
      <c r="DW182" s="52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  <c r="EO182" s="85"/>
      <c r="EP182" s="85"/>
      <c r="EQ182" s="85"/>
      <c r="ER182" s="85"/>
      <c r="ES182" s="85"/>
      <c r="ET182" s="85"/>
      <c r="EU182" s="85"/>
      <c r="EV182" s="85"/>
      <c r="EW182" s="85"/>
      <c r="EX182" s="85"/>
      <c r="EY182" s="85"/>
      <c r="EZ182" s="85"/>
      <c r="FA182" s="85"/>
      <c r="FB182" s="85"/>
      <c r="FC182" s="85"/>
      <c r="FD182" s="85"/>
      <c r="FE182" s="85"/>
      <c r="FF182" s="85"/>
      <c r="FG182" s="85"/>
      <c r="FH182" s="85"/>
      <c r="FI182" s="85"/>
      <c r="FJ182" s="85"/>
      <c r="FK182" s="85"/>
      <c r="FL182" s="85"/>
      <c r="FM182" s="85"/>
      <c r="FN182" s="85"/>
      <c r="FO182" s="85"/>
    </row>
    <row r="183" spans="1:171" x14ac:dyDescent="0.25">
      <c r="A183" s="217" t="str">
        <f t="shared" si="20"/>
        <v>jet_maxcap_rim</v>
      </c>
      <c r="B183" s="41" t="s">
        <v>102</v>
      </c>
      <c r="C183" s="42" t="s">
        <v>103</v>
      </c>
      <c r="D183" s="41" t="s">
        <v>100</v>
      </c>
      <c r="E183" s="6" t="s">
        <v>152</v>
      </c>
      <c r="F183" s="88" t="s">
        <v>63</v>
      </c>
      <c r="G183" s="88" t="s">
        <v>53</v>
      </c>
      <c r="H183" s="88" t="s">
        <v>64</v>
      </c>
      <c r="I183" s="88">
        <v>1974</v>
      </c>
      <c r="J183" s="88">
        <v>2007</v>
      </c>
      <c r="K183" s="168" t="s">
        <v>75</v>
      </c>
      <c r="L183" s="8" t="str">
        <f t="shared" si="22"/>
        <v>jet_maxcap_rim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>
        <v>123.23568833299845</v>
      </c>
      <c r="AD183" s="19">
        <v>123.23568833299845</v>
      </c>
      <c r="AE183" s="19">
        <v>123.23568833299845</v>
      </c>
      <c r="AF183" s="19">
        <v>123.23568833299845</v>
      </c>
      <c r="AG183" s="19">
        <v>123.23568833299845</v>
      </c>
      <c r="AH183" s="19">
        <v>123.23568833299845</v>
      </c>
      <c r="AI183" s="19">
        <v>123.23568833299846</v>
      </c>
      <c r="AJ183" s="19">
        <v>123.23568833299846</v>
      </c>
      <c r="AK183" s="19">
        <v>123.23568833299846</v>
      </c>
      <c r="AL183" s="19">
        <v>123.23568833299846</v>
      </c>
      <c r="AM183" s="19">
        <v>124.60648148148148</v>
      </c>
      <c r="AN183" s="19">
        <v>127.04027777777777</v>
      </c>
      <c r="AO183" s="19">
        <v>127.04027777777777</v>
      </c>
      <c r="AP183" s="19">
        <v>127.04027777777777</v>
      </c>
      <c r="AQ183" s="19">
        <v>129.9537037037037</v>
      </c>
      <c r="AR183" s="19">
        <v>129.9537037037037</v>
      </c>
      <c r="AS183" s="19">
        <v>129.9537037037037</v>
      </c>
      <c r="AT183" s="19">
        <v>129.9537037037037</v>
      </c>
      <c r="AU183" s="19">
        <v>148.12603174603174</v>
      </c>
      <c r="AV183" s="19">
        <v>150.72113888888887</v>
      </c>
      <c r="AW183" s="19">
        <v>150.72113888888887</v>
      </c>
      <c r="AX183" s="19">
        <v>150.72113888888887</v>
      </c>
      <c r="AY183" s="19">
        <v>150.72113888888887</v>
      </c>
      <c r="AZ183" s="19">
        <v>150.72113888888887</v>
      </c>
      <c r="BA183" s="19">
        <v>150.72113888888887</v>
      </c>
      <c r="BB183" s="19">
        <v>150.72113888888887</v>
      </c>
      <c r="BC183" s="19">
        <v>150.72113888888887</v>
      </c>
      <c r="BD183" s="19">
        <v>150.72113888888887</v>
      </c>
      <c r="BE183" s="19">
        <v>252.87333333333333</v>
      </c>
      <c r="BF183" s="19">
        <v>252.87333333333333</v>
      </c>
      <c r="BG183" s="19">
        <v>252.87333333333333</v>
      </c>
      <c r="BH183" s="19">
        <v>252.87333333333333</v>
      </c>
      <c r="BI183" s="9">
        <v>252.87333333333333</v>
      </c>
      <c r="BJ183" s="9">
        <v>326.55</v>
      </c>
      <c r="BK183" s="19">
        <v>326.55</v>
      </c>
      <c r="BL183" s="19">
        <v>326.55</v>
      </c>
      <c r="BM183" s="19">
        <v>326.55</v>
      </c>
      <c r="BN183" s="19"/>
      <c r="BO183" s="19"/>
      <c r="BP183" s="19"/>
      <c r="BQ183" s="19"/>
      <c r="BR183" s="19"/>
      <c r="DQ183" s="9"/>
      <c r="DR183" s="9"/>
      <c r="DS183" s="9"/>
      <c r="DT183" s="9"/>
      <c r="DU183" s="9"/>
      <c r="DV183" s="9"/>
      <c r="DW183" s="9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</row>
    <row r="184" spans="1:171" s="49" customFormat="1" x14ac:dyDescent="0.25">
      <c r="A184" s="217" t="str">
        <f t="shared" si="20"/>
        <v>jet_maxcap_peri</v>
      </c>
      <c r="B184" s="43" t="s">
        <v>102</v>
      </c>
      <c r="C184" s="44" t="s">
        <v>103</v>
      </c>
      <c r="D184" s="43" t="s">
        <v>48</v>
      </c>
      <c r="E184" s="46" t="s">
        <v>45</v>
      </c>
      <c r="F184" s="90" t="s">
        <v>63</v>
      </c>
      <c r="G184" s="90" t="s">
        <v>53</v>
      </c>
      <c r="H184" s="90" t="s">
        <v>64</v>
      </c>
      <c r="I184" s="90"/>
      <c r="J184" s="90"/>
      <c r="K184" s="175" t="s">
        <v>48</v>
      </c>
      <c r="L184" s="47" t="str">
        <f t="shared" si="22"/>
        <v>jet_maxcap_peri</v>
      </c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52"/>
      <c r="BJ184" s="52"/>
      <c r="BK184" s="84"/>
      <c r="BL184" s="84"/>
      <c r="BM184" s="84"/>
      <c r="BN184" s="84"/>
      <c r="BO184" s="84"/>
      <c r="BP184" s="84"/>
      <c r="BQ184" s="84"/>
      <c r="BR184" s="84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52"/>
      <c r="DR184" s="52"/>
      <c r="DS184" s="52"/>
      <c r="DT184" s="52"/>
      <c r="DU184" s="52"/>
      <c r="DV184" s="52"/>
      <c r="DW184" s="52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  <c r="EQ184" s="85"/>
      <c r="ER184" s="85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  <c r="FH184" s="85"/>
      <c r="FI184" s="85"/>
      <c r="FJ184" s="85"/>
      <c r="FK184" s="85"/>
      <c r="FL184" s="85"/>
      <c r="FM184" s="85"/>
      <c r="FN184" s="85"/>
      <c r="FO184" s="85"/>
    </row>
    <row r="185" spans="1:171" x14ac:dyDescent="0.25">
      <c r="A185" s="217" t="str">
        <f t="shared" si="20"/>
        <v>jet_maxcap_glob</v>
      </c>
      <c r="B185" s="41" t="s">
        <v>102</v>
      </c>
      <c r="C185" s="42" t="s">
        <v>103</v>
      </c>
      <c r="D185" s="41" t="s">
        <v>101</v>
      </c>
      <c r="E185" s="6" t="s">
        <v>46</v>
      </c>
      <c r="F185" s="88" t="s">
        <v>63</v>
      </c>
      <c r="G185" s="88" t="s">
        <v>53</v>
      </c>
      <c r="H185" s="88" t="s">
        <v>64</v>
      </c>
      <c r="I185" s="88">
        <v>1958</v>
      </c>
      <c r="J185" s="88">
        <v>2007</v>
      </c>
      <c r="K185" s="168" t="s">
        <v>75</v>
      </c>
      <c r="L185" s="8" t="str">
        <f t="shared" si="22"/>
        <v>jet_maxcap_glob</v>
      </c>
      <c r="M185" s="20">
        <v>84.65739428571429</v>
      </c>
      <c r="N185" s="20">
        <v>85.777777777777786</v>
      </c>
      <c r="O185" s="20">
        <v>85.777777777777786</v>
      </c>
      <c r="P185" s="20">
        <v>85.777777777777786</v>
      </c>
      <c r="Q185" s="20">
        <v>85.777777777777786</v>
      </c>
      <c r="R185" s="20">
        <v>85.777777777777786</v>
      </c>
      <c r="S185" s="20">
        <v>85.777777777777786</v>
      </c>
      <c r="T185" s="20">
        <v>85.777777777777786</v>
      </c>
      <c r="U185" s="20">
        <v>86.421111111111088</v>
      </c>
      <c r="V185" s="20">
        <v>86.421111111111088</v>
      </c>
      <c r="W185" s="20">
        <v>90.60277777777776</v>
      </c>
      <c r="X185" s="20">
        <v>229.42429629629629</v>
      </c>
      <c r="Y185" s="20">
        <v>259.68444444444447</v>
      </c>
      <c r="Z185" s="20">
        <v>259.68444444444447</v>
      </c>
      <c r="AA185" s="20">
        <v>259.68444444444447</v>
      </c>
      <c r="AB185" s="20">
        <v>259.68444444444447</v>
      </c>
      <c r="AC185" s="20">
        <v>259.68444444444447</v>
      </c>
      <c r="AD185" s="20">
        <v>259.68444444444447</v>
      </c>
      <c r="AE185" s="20">
        <v>259.68444444444447</v>
      </c>
      <c r="AF185" s="20">
        <v>259.68444444444447</v>
      </c>
      <c r="AG185" s="20">
        <v>259.68444444444447</v>
      </c>
      <c r="AH185" s="20">
        <v>259.68444444444447</v>
      </c>
      <c r="AI185" s="20">
        <v>259.68444444444447</v>
      </c>
      <c r="AJ185" s="20">
        <v>259.68444444444447</v>
      </c>
      <c r="AK185" s="20">
        <v>259.68444444444447</v>
      </c>
      <c r="AL185" s="20">
        <v>263.50333333333333</v>
      </c>
      <c r="AM185" s="20">
        <v>263.50333333333333</v>
      </c>
      <c r="AN185" s="20">
        <v>263.50333333333333</v>
      </c>
      <c r="AO185" s="20">
        <v>263.50333333333333</v>
      </c>
      <c r="AP185" s="20">
        <v>263.50333333333333</v>
      </c>
      <c r="AQ185" s="20">
        <v>263.50333333333333</v>
      </c>
      <c r="AR185" s="20">
        <v>286.96222222222218</v>
      </c>
      <c r="AS185" s="20">
        <v>286.96222222222218</v>
      </c>
      <c r="AT185" s="20">
        <v>286.96222222222218</v>
      </c>
      <c r="AU185" s="20">
        <v>286.96222222222218</v>
      </c>
      <c r="AV185" s="20">
        <v>286.96222222222218</v>
      </c>
      <c r="AW185" s="20">
        <v>286.96222222222218</v>
      </c>
      <c r="AX185" s="20">
        <v>286.96222222222218</v>
      </c>
      <c r="AY185" s="20">
        <v>286.96222222222218</v>
      </c>
      <c r="AZ185" s="20">
        <v>286.96222222222218</v>
      </c>
      <c r="BA185" s="20">
        <v>286.96222222222218</v>
      </c>
      <c r="BB185" s="20">
        <v>286.96222222222218</v>
      </c>
      <c r="BC185" s="20">
        <v>286.96222222222218</v>
      </c>
      <c r="BD185" s="9">
        <v>286.96222222222218</v>
      </c>
      <c r="BE185" s="9">
        <v>286.96222222222218</v>
      </c>
      <c r="BF185" s="9">
        <v>286.96222222222218</v>
      </c>
      <c r="BG185" s="9">
        <v>286.96222222222218</v>
      </c>
      <c r="BH185" s="9">
        <v>286.96222222222218</v>
      </c>
      <c r="BI185" s="9">
        <v>286.96222222222218</v>
      </c>
      <c r="BJ185" s="9">
        <v>326.55</v>
      </c>
      <c r="BK185" s="20">
        <v>326.55</v>
      </c>
      <c r="BL185" s="20">
        <v>326.55</v>
      </c>
      <c r="BM185" s="20">
        <v>326.55</v>
      </c>
      <c r="BN185" s="20"/>
      <c r="BO185" s="20"/>
      <c r="BP185" s="20"/>
      <c r="BQ185" s="20"/>
      <c r="BR185" s="20"/>
      <c r="DQ185" s="9"/>
      <c r="DR185" s="9"/>
      <c r="DS185" s="9"/>
      <c r="DT185" s="9"/>
      <c r="DU185" s="9"/>
      <c r="DV185" s="9"/>
      <c r="DW185" s="9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</row>
    <row r="186" spans="1:171" x14ac:dyDescent="0.25">
      <c r="F186" s="95"/>
      <c r="G186" s="95"/>
      <c r="H186" s="95"/>
      <c r="I186" s="95"/>
      <c r="J186" s="95"/>
      <c r="K186" s="172"/>
      <c r="L186" s="24"/>
    </row>
    <row r="187" spans="1:171" s="57" customFormat="1" x14ac:dyDescent="0.25">
      <c r="A187" s="219"/>
      <c r="B187" s="60" t="s">
        <v>145</v>
      </c>
      <c r="C187" s="56"/>
      <c r="D187" s="56"/>
      <c r="E187" s="56"/>
      <c r="F187" s="60"/>
      <c r="G187" s="60"/>
      <c r="H187" s="60"/>
      <c r="I187" s="60"/>
      <c r="J187" s="60"/>
      <c r="K187" s="173"/>
      <c r="L187" s="58"/>
      <c r="M187" s="59">
        <v>1900</v>
      </c>
      <c r="N187" s="59">
        <v>1901</v>
      </c>
      <c r="O187" s="59">
        <v>1902</v>
      </c>
      <c r="P187" s="59">
        <v>1903</v>
      </c>
      <c r="Q187" s="59">
        <v>1904</v>
      </c>
      <c r="R187" s="59">
        <v>1905</v>
      </c>
      <c r="S187" s="59">
        <v>1906</v>
      </c>
      <c r="T187" s="59">
        <v>1907</v>
      </c>
      <c r="U187" s="59">
        <v>1908</v>
      </c>
      <c r="V187" s="59">
        <v>1909</v>
      </c>
      <c r="W187" s="59">
        <v>1910</v>
      </c>
      <c r="X187" s="59">
        <v>1911</v>
      </c>
      <c r="Y187" s="59">
        <v>1912</v>
      </c>
      <c r="Z187" s="59">
        <v>1913</v>
      </c>
      <c r="AA187" s="59">
        <v>1914</v>
      </c>
      <c r="AB187" s="59">
        <v>1915</v>
      </c>
      <c r="AC187" s="59">
        <v>1916</v>
      </c>
      <c r="AD187" s="59">
        <v>1917</v>
      </c>
      <c r="AE187" s="59">
        <v>1918</v>
      </c>
      <c r="AF187" s="59">
        <v>1919</v>
      </c>
      <c r="AG187" s="59">
        <v>1920</v>
      </c>
      <c r="AH187" s="59">
        <v>1921</v>
      </c>
      <c r="AI187" s="59">
        <v>1922</v>
      </c>
      <c r="AJ187" s="59">
        <v>1923</v>
      </c>
      <c r="AK187" s="59">
        <v>1924</v>
      </c>
      <c r="AL187" s="59">
        <v>1925</v>
      </c>
      <c r="AM187" s="59">
        <v>1926</v>
      </c>
      <c r="AN187" s="59">
        <v>1927</v>
      </c>
      <c r="AO187" s="59">
        <v>1928</v>
      </c>
      <c r="AP187" s="59">
        <v>1929</v>
      </c>
      <c r="AQ187" s="59">
        <v>1930</v>
      </c>
      <c r="AR187" s="59">
        <v>1931</v>
      </c>
      <c r="AS187" s="59">
        <v>1932</v>
      </c>
      <c r="AT187" s="59">
        <v>1933</v>
      </c>
      <c r="AU187" s="59">
        <v>1934</v>
      </c>
      <c r="AV187" s="59">
        <v>1935</v>
      </c>
      <c r="AW187" s="59">
        <v>1936</v>
      </c>
      <c r="AX187" s="59">
        <v>1937</v>
      </c>
      <c r="AY187" s="59">
        <v>1938</v>
      </c>
      <c r="AZ187" s="59">
        <v>1939</v>
      </c>
      <c r="BA187" s="59">
        <v>1940</v>
      </c>
      <c r="BB187" s="59">
        <v>1941</v>
      </c>
      <c r="BC187" s="59">
        <v>1942</v>
      </c>
      <c r="BD187" s="59">
        <v>1943</v>
      </c>
      <c r="BE187" s="59">
        <v>1944</v>
      </c>
      <c r="BF187" s="59">
        <v>1945</v>
      </c>
      <c r="BG187" s="59">
        <v>1946</v>
      </c>
      <c r="BH187" s="59">
        <v>1947</v>
      </c>
      <c r="BI187" s="59">
        <v>1948</v>
      </c>
      <c r="BJ187" s="59">
        <v>1949</v>
      </c>
      <c r="BK187" s="59">
        <v>1950</v>
      </c>
      <c r="BL187" s="59">
        <v>1951</v>
      </c>
      <c r="BM187" s="59">
        <v>1952</v>
      </c>
      <c r="BN187" s="59">
        <v>1953</v>
      </c>
      <c r="BO187" s="59">
        <v>1954</v>
      </c>
      <c r="BP187" s="59">
        <v>1955</v>
      </c>
      <c r="BQ187" s="59">
        <v>1956</v>
      </c>
      <c r="BR187" s="59">
        <v>1957</v>
      </c>
      <c r="BS187" s="59">
        <v>1958</v>
      </c>
      <c r="BT187" s="59">
        <v>1959</v>
      </c>
      <c r="BU187" s="59">
        <v>1960</v>
      </c>
      <c r="BV187" s="59">
        <v>1961</v>
      </c>
      <c r="BW187" s="59">
        <v>1962</v>
      </c>
      <c r="BX187" s="59">
        <v>1963</v>
      </c>
      <c r="BY187" s="59">
        <v>1964</v>
      </c>
      <c r="BZ187" s="59">
        <v>1965</v>
      </c>
      <c r="CA187" s="59">
        <v>1966</v>
      </c>
      <c r="CB187" s="59">
        <v>1967</v>
      </c>
      <c r="CC187" s="59">
        <v>1968</v>
      </c>
      <c r="CD187" s="59">
        <v>1969</v>
      </c>
      <c r="CE187" s="59">
        <v>1970</v>
      </c>
      <c r="CF187" s="59">
        <v>1971</v>
      </c>
      <c r="CG187" s="59">
        <v>1972</v>
      </c>
      <c r="CH187" s="59">
        <v>1973</v>
      </c>
      <c r="CI187" s="59">
        <v>1974</v>
      </c>
      <c r="CJ187" s="59">
        <v>1975</v>
      </c>
      <c r="CK187" s="59">
        <v>1976</v>
      </c>
      <c r="CL187" s="59">
        <v>1977</v>
      </c>
      <c r="CM187" s="59">
        <v>1978</v>
      </c>
      <c r="CN187" s="59">
        <v>1979</v>
      </c>
      <c r="CO187" s="59">
        <v>1980</v>
      </c>
      <c r="CP187" s="59">
        <v>1981</v>
      </c>
      <c r="CQ187" s="59">
        <v>1982</v>
      </c>
      <c r="CR187" s="59">
        <v>1983</v>
      </c>
      <c r="CS187" s="59">
        <v>1984</v>
      </c>
      <c r="CT187" s="59">
        <v>1985</v>
      </c>
      <c r="CU187" s="59">
        <v>1986</v>
      </c>
      <c r="CV187" s="59">
        <v>1987</v>
      </c>
      <c r="CW187" s="59">
        <v>1988</v>
      </c>
      <c r="CX187" s="59">
        <v>1989</v>
      </c>
      <c r="CY187" s="59">
        <v>1990</v>
      </c>
      <c r="CZ187" s="59">
        <v>1991</v>
      </c>
      <c r="DA187" s="59">
        <v>1992</v>
      </c>
      <c r="DB187" s="59">
        <v>1993</v>
      </c>
      <c r="DC187" s="59">
        <v>1994</v>
      </c>
      <c r="DD187" s="59">
        <v>1995</v>
      </c>
      <c r="DE187" s="59">
        <v>1996</v>
      </c>
      <c r="DF187" s="59">
        <v>1997</v>
      </c>
      <c r="DG187" s="59">
        <v>1998</v>
      </c>
      <c r="DH187" s="59">
        <v>1999</v>
      </c>
      <c r="DI187" s="59">
        <v>2000</v>
      </c>
      <c r="DJ187" s="59">
        <v>2001</v>
      </c>
      <c r="DK187" s="59">
        <v>2002</v>
      </c>
      <c r="DL187" s="59">
        <v>2003</v>
      </c>
      <c r="DM187" s="59">
        <v>2004</v>
      </c>
      <c r="DN187" s="59">
        <v>2005</v>
      </c>
      <c r="DO187" s="59"/>
      <c r="DP187" s="59"/>
      <c r="DQ187" s="56"/>
      <c r="DR187" s="56"/>
      <c r="DS187" s="56"/>
      <c r="DT187" s="56"/>
      <c r="DU187" s="56"/>
      <c r="DV187" s="56"/>
      <c r="DW187" s="56"/>
    </row>
    <row r="189" spans="1:171" x14ac:dyDescent="0.25">
      <c r="A189" s="217" t="str">
        <f>L189</f>
        <v>car_cumcap_core</v>
      </c>
      <c r="B189" s="41" t="s">
        <v>106</v>
      </c>
      <c r="C189" s="42" t="s">
        <v>107</v>
      </c>
      <c r="D189" s="41" t="s">
        <v>26</v>
      </c>
      <c r="E189" s="6" t="s">
        <v>44</v>
      </c>
      <c r="F189" s="88" t="s">
        <v>16</v>
      </c>
      <c r="G189" s="88" t="s">
        <v>53</v>
      </c>
      <c r="H189" s="88" t="s">
        <v>55</v>
      </c>
      <c r="I189" s="88">
        <v>1900</v>
      </c>
      <c r="J189" s="88">
        <v>2005</v>
      </c>
      <c r="K189" s="168" t="s">
        <v>75</v>
      </c>
      <c r="L189" s="8" t="str">
        <f>C189&amp;"_"&amp;H189&amp;"_"&amp;E189</f>
        <v>car_cumcap_core</v>
      </c>
      <c r="M189" s="9">
        <v>0</v>
      </c>
      <c r="N189" s="9">
        <v>0.93070370651486389</v>
      </c>
      <c r="O189" s="9">
        <v>4.4727030317950396</v>
      </c>
      <c r="P189" s="19">
        <v>12.814651767441919</v>
      </c>
      <c r="Q189" s="19">
        <v>39.409923829441091</v>
      </c>
      <c r="R189" s="19">
        <v>80.710950818607159</v>
      </c>
      <c r="S189" s="19">
        <v>155.43594985601155</v>
      </c>
      <c r="T189" s="19">
        <v>278.53411269299556</v>
      </c>
      <c r="U189" s="19">
        <v>502.66641060708639</v>
      </c>
      <c r="V189" s="19">
        <v>1030.4544292774654</v>
      </c>
      <c r="W189" s="19">
        <v>1944.8939976974136</v>
      </c>
      <c r="X189" s="19">
        <v>3137.0609702488418</v>
      </c>
      <c r="Y189" s="19">
        <v>5596.1336346742009</v>
      </c>
      <c r="Z189" s="19">
        <v>9172.5234911836633</v>
      </c>
      <c r="AA189" s="19">
        <v>13917.954200505967</v>
      </c>
      <c r="AB189" s="19">
        <v>22866.289952131861</v>
      </c>
      <c r="AC189" s="19">
        <v>39377.68550051871</v>
      </c>
      <c r="AD189" s="19">
        <v>60408.786162127421</v>
      </c>
      <c r="AE189" s="19">
        <v>74777.187897393174</v>
      </c>
      <c r="AF189" s="19">
        <v>99840.89354301698</v>
      </c>
      <c r="AG189" s="19">
        <v>132080.83436816919</v>
      </c>
      <c r="AH189" s="19">
        <v>157330.36256189816</v>
      </c>
      <c r="AI189" s="19">
        <v>200082.46765443694</v>
      </c>
      <c r="AJ189" s="19">
        <v>272755.2335070105</v>
      </c>
      <c r="AK189" s="19">
        <v>342126.70952723874</v>
      </c>
      <c r="AL189" s="19">
        <v>429691.96623458329</v>
      </c>
      <c r="AM189" s="19">
        <v>523568.80469176173</v>
      </c>
      <c r="AN189" s="19">
        <v>602328.63495515741</v>
      </c>
      <c r="AO189" s="19">
        <v>709171.83190737921</v>
      </c>
      <c r="AP189" s="19">
        <v>847384.54471590882</v>
      </c>
      <c r="AQ189" s="19">
        <v>939217.39446904347</v>
      </c>
      <c r="AR189" s="19">
        <v>1007646.9873999627</v>
      </c>
      <c r="AS189" s="19">
        <v>1047884.8390746762</v>
      </c>
      <c r="AT189" s="19">
        <v>1107797.4959486674</v>
      </c>
      <c r="AU189" s="19">
        <v>1198722.3684076804</v>
      </c>
      <c r="AV189" s="19">
        <v>1336771.1497974312</v>
      </c>
      <c r="AW189" s="19">
        <v>1498854.2731418749</v>
      </c>
      <c r="AX189" s="19">
        <v>1681646.1082659594</v>
      </c>
      <c r="AY189" s="19">
        <v>1780825.309529149</v>
      </c>
      <c r="AZ189" s="19">
        <v>1928615.0132777097</v>
      </c>
      <c r="BA189" s="19">
        <v>2120229.3916284875</v>
      </c>
      <c r="BB189" s="19">
        <v>2335794.3742636195</v>
      </c>
      <c r="BC189" s="19">
        <v>2383960.5065861703</v>
      </c>
      <c r="BD189" s="19">
        <v>2417539.133417631</v>
      </c>
      <c r="BE189" s="19">
        <v>2454253.6761924028</v>
      </c>
      <c r="BF189" s="19">
        <v>2491617.3604401485</v>
      </c>
      <c r="BG189" s="19">
        <v>2656967.1403935058</v>
      </c>
      <c r="BH189" s="19">
        <v>2921446.3778571216</v>
      </c>
      <c r="BI189" s="19">
        <v>3219022.4436902818</v>
      </c>
      <c r="BJ189" s="19">
        <v>3586588.7843444673</v>
      </c>
      <c r="BK189" s="19">
        <v>4073028.2237023562</v>
      </c>
      <c r="BL189" s="19">
        <v>4496515.2303469749</v>
      </c>
      <c r="BM189" s="19">
        <v>4855853.3523117518</v>
      </c>
      <c r="BN189" s="19">
        <v>5345040.7057112763</v>
      </c>
      <c r="BO189" s="19">
        <v>5793073.2424359201</v>
      </c>
      <c r="BP189" s="19">
        <v>6442311.5728153884</v>
      </c>
      <c r="BQ189" s="19">
        <v>6944312.803348789</v>
      </c>
      <c r="BR189" s="19">
        <v>7482922.5394971725</v>
      </c>
      <c r="BS189" s="19">
        <v>7875489.6021399228</v>
      </c>
      <c r="BT189" s="19">
        <v>8404860.9193111733</v>
      </c>
      <c r="BU189" s="19">
        <v>9043852.7460402381</v>
      </c>
      <c r="BV189" s="19">
        <v>9594447.3209220953</v>
      </c>
      <c r="BW189" s="19">
        <v>10288729.822928656</v>
      </c>
      <c r="BX189" s="19">
        <v>11077938.640251126</v>
      </c>
      <c r="BY189" s="19">
        <v>11902599.062075956</v>
      </c>
      <c r="BZ189" s="19">
        <v>12911273.240126071</v>
      </c>
      <c r="CA189" s="19">
        <v>13864651.676847097</v>
      </c>
      <c r="CB189" s="19">
        <v>14702173.508030286</v>
      </c>
      <c r="CC189" s="19">
        <v>15718110.817042993</v>
      </c>
      <c r="CD189" s="19">
        <v>16687016.941107832</v>
      </c>
      <c r="CE189" s="19">
        <v>17481839.483855907</v>
      </c>
      <c r="CF189" s="19">
        <v>18414451.817064498</v>
      </c>
      <c r="CG189" s="19">
        <v>19372292.528653435</v>
      </c>
      <c r="CH189" s="19">
        <v>20441475.834601346</v>
      </c>
      <c r="CI189" s="19">
        <v>21223978.981620345</v>
      </c>
      <c r="CJ189" s="19">
        <v>21888932.754037727</v>
      </c>
      <c r="CK189" s="19">
        <v>22742936.518706277</v>
      </c>
      <c r="CL189" s="19">
        <v>23668927.627221905</v>
      </c>
      <c r="CM189" s="19">
        <v>24515453.507497601</v>
      </c>
      <c r="CN189" s="19">
        <v>25287096.82062564</v>
      </c>
      <c r="CO189" s="19">
        <v>25769888.41252156</v>
      </c>
      <c r="CP189" s="19">
        <v>26234344.17332622</v>
      </c>
      <c r="CQ189" s="19">
        <v>26607368.344818916</v>
      </c>
      <c r="CR189" s="19">
        <v>27136448.140273049</v>
      </c>
      <c r="CS189" s="19">
        <v>27753880.612898208</v>
      </c>
      <c r="CT189" s="19">
        <v>28423276.82632079</v>
      </c>
      <c r="CU189" s="19">
        <v>29075258.216029886</v>
      </c>
      <c r="CV189" s="19">
        <v>29677874.042215958</v>
      </c>
      <c r="CW189" s="19">
        <v>30308586.058548473</v>
      </c>
      <c r="CX189" s="19">
        <v>30946109.834861994</v>
      </c>
      <c r="CY189" s="19">
        <v>31566299.07820664</v>
      </c>
      <c r="CZ189" s="19">
        <v>32116439.498006959</v>
      </c>
      <c r="DA189" s="19">
        <v>32749460.229121737</v>
      </c>
      <c r="DB189" s="19">
        <v>33476674.172032632</v>
      </c>
      <c r="DC189" s="19">
        <v>34335896.228469469</v>
      </c>
      <c r="DD189" s="19">
        <v>35181370.550124668</v>
      </c>
      <c r="DE189" s="19">
        <v>36024675.632281251</v>
      </c>
      <c r="DF189" s="19">
        <v>36902100.986037992</v>
      </c>
      <c r="DG189" s="19">
        <v>37788061.280825868</v>
      </c>
      <c r="DH189" s="19">
        <v>38779441.788526103</v>
      </c>
      <c r="DI189" s="19">
        <v>39775197.903841428</v>
      </c>
      <c r="DJ189" s="19">
        <v>40665982.019206375</v>
      </c>
      <c r="DK189" s="19">
        <v>41651917.469367251</v>
      </c>
      <c r="DL189" s="19">
        <v>42639221.685518153</v>
      </c>
      <c r="DM189" s="19">
        <v>43655035.043135025</v>
      </c>
      <c r="DN189" s="19">
        <v>44683418.648443423</v>
      </c>
    </row>
    <row r="190" spans="1:171" x14ac:dyDescent="0.25">
      <c r="A190" s="217" t="str">
        <f>L190</f>
        <v>car_cumcap_rimFSU</v>
      </c>
      <c r="B190" s="41" t="s">
        <v>106</v>
      </c>
      <c r="C190" s="42" t="s">
        <v>107</v>
      </c>
      <c r="D190" s="41" t="s">
        <v>71</v>
      </c>
      <c r="E190" s="6" t="s">
        <v>205</v>
      </c>
      <c r="F190" s="88" t="s">
        <v>16</v>
      </c>
      <c r="G190" s="88" t="s">
        <v>53</v>
      </c>
      <c r="H190" s="88" t="s">
        <v>55</v>
      </c>
      <c r="I190" s="88">
        <v>1900</v>
      </c>
      <c r="J190" s="88">
        <v>2005</v>
      </c>
      <c r="K190" s="168" t="s">
        <v>75</v>
      </c>
      <c r="L190" s="8" t="str">
        <f>C190&amp;"_"&amp;H190&amp;"_"&amp;E190</f>
        <v>car_cumcap_rimFSU</v>
      </c>
      <c r="M190" s="9">
        <v>0</v>
      </c>
      <c r="N190" s="9">
        <v>0</v>
      </c>
      <c r="O190" s="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18.518224925771609</v>
      </c>
      <c r="AL190" s="19">
        <v>45.563366526353576</v>
      </c>
      <c r="AM190" s="19">
        <v>80.716169393768297</v>
      </c>
      <c r="AN190" s="19">
        <v>133.05607333894261</v>
      </c>
      <c r="AO190" s="19">
        <v>205.34375511595209</v>
      </c>
      <c r="AP190" s="19">
        <v>294.29058579900789</v>
      </c>
      <c r="AQ190" s="19">
        <v>368.33290719822259</v>
      </c>
      <c r="AR190" s="19">
        <v>442.35083868113924</v>
      </c>
      <c r="AS190" s="19">
        <v>556.35101388905014</v>
      </c>
      <c r="AT190" s="19">
        <v>732.91696441590966</v>
      </c>
      <c r="AU190" s="19">
        <v>982.39308716072321</v>
      </c>
      <c r="AV190" s="19">
        <v>1319.2321480728492</v>
      </c>
      <c r="AW190" s="19">
        <v>1813.4452899100479</v>
      </c>
      <c r="AX190" s="19">
        <v>2573.4282755469885</v>
      </c>
      <c r="AY190" s="19">
        <v>3376.6764127572433</v>
      </c>
      <c r="AZ190" s="19">
        <v>4093.4134165849473</v>
      </c>
      <c r="BA190" s="19">
        <v>4093.4134165849473</v>
      </c>
      <c r="BB190" s="19">
        <v>4093.4134165849473</v>
      </c>
      <c r="BC190" s="19">
        <v>4093.4134165849473</v>
      </c>
      <c r="BD190" s="19">
        <v>4093.4134165849473</v>
      </c>
      <c r="BE190" s="19">
        <v>4093.4134165849473</v>
      </c>
      <c r="BF190" s="19">
        <v>4435.7414259927154</v>
      </c>
      <c r="BG190" s="19">
        <v>4967.6612995622781</v>
      </c>
      <c r="BH190" s="19">
        <v>5754.2520392472925</v>
      </c>
      <c r="BI190" s="19">
        <v>6965.1179545637815</v>
      </c>
      <c r="BJ190" s="19">
        <v>8658.0069125673544</v>
      </c>
      <c r="BK190" s="19">
        <v>10949.002806171178</v>
      </c>
      <c r="BL190" s="19">
        <v>12917.5780606349</v>
      </c>
      <c r="BM190" s="19">
        <v>14991.550873368926</v>
      </c>
      <c r="BN190" s="19">
        <v>17494.809183058336</v>
      </c>
      <c r="BO190" s="19">
        <v>20552.113095885983</v>
      </c>
      <c r="BP190" s="19">
        <v>24459.688641020963</v>
      </c>
      <c r="BQ190" s="19">
        <v>28867.818114247842</v>
      </c>
      <c r="BR190" s="19">
        <v>34053.504577184933</v>
      </c>
      <c r="BS190" s="19">
        <v>39860.231014753073</v>
      </c>
      <c r="BT190" s="19">
        <v>46339.622062647722</v>
      </c>
      <c r="BU190" s="19">
        <v>53600.137778248376</v>
      </c>
      <c r="BV190" s="19">
        <v>61995.473101074414</v>
      </c>
      <c r="BW190" s="19">
        <v>71818.933389090671</v>
      </c>
      <c r="BX190" s="19">
        <v>82902.356386067506</v>
      </c>
      <c r="BY190" s="19">
        <v>95792.495243724858</v>
      </c>
      <c r="BZ190" s="19">
        <v>112909.92359869572</v>
      </c>
      <c r="CA190" s="19">
        <v>133852.90745622333</v>
      </c>
      <c r="CB190" s="19">
        <v>157648.72339867591</v>
      </c>
      <c r="CC190" s="19">
        <v>184001.13652053202</v>
      </c>
      <c r="CD190" s="19">
        <v>217048.15681851443</v>
      </c>
      <c r="CE190" s="19">
        <v>255856.53885686776</v>
      </c>
      <c r="CF190" s="19">
        <v>306025.18465362105</v>
      </c>
      <c r="CG190" s="19">
        <v>373139.86182085826</v>
      </c>
      <c r="CH190" s="19">
        <v>461122.02985980158</v>
      </c>
      <c r="CI190" s="19">
        <v>566167.16164718557</v>
      </c>
      <c r="CJ190" s="19">
        <v>685484.18694596109</v>
      </c>
      <c r="CK190" s="19">
        <v>816816.79850964143</v>
      </c>
      <c r="CL190" s="19">
        <v>963701.53655341663</v>
      </c>
      <c r="CM190" s="19">
        <v>1116959.635141026</v>
      </c>
      <c r="CN190" s="19">
        <v>1276510.8291175249</v>
      </c>
      <c r="CO190" s="19">
        <v>1429769.9658924225</v>
      </c>
      <c r="CP190" s="19">
        <v>1574525.6929169903</v>
      </c>
      <c r="CQ190" s="19">
        <v>1726121.255873272</v>
      </c>
      <c r="CR190" s="19">
        <v>1892474.9109119964</v>
      </c>
      <c r="CS190" s="19">
        <v>2061335.9431004217</v>
      </c>
      <c r="CT190" s="19">
        <v>2237064.9223832902</v>
      </c>
      <c r="CU190" s="19">
        <v>2416093.4543964481</v>
      </c>
      <c r="CV190" s="19">
        <v>2608704.6266751224</v>
      </c>
      <c r="CW190" s="19">
        <v>2814971.316990016</v>
      </c>
      <c r="CX190" s="19">
        <v>3029187.3023432074</v>
      </c>
      <c r="CY190" s="19">
        <v>3248393.7488112925</v>
      </c>
      <c r="CZ190" s="19">
        <v>3461243.7743432075</v>
      </c>
      <c r="DA190" s="19">
        <v>3666827.5243857605</v>
      </c>
      <c r="DB190" s="19">
        <v>3862010.673058101</v>
      </c>
      <c r="DC190" s="19">
        <v>4058690.9320538458</v>
      </c>
      <c r="DD190" s="19">
        <v>4269581.3575857608</v>
      </c>
      <c r="DE190" s="19">
        <v>4494298.7598900236</v>
      </c>
      <c r="DF190" s="19">
        <v>4750175.7641754365</v>
      </c>
      <c r="DG190" s="19">
        <v>5036398.1446386017</v>
      </c>
      <c r="DH190" s="19">
        <v>5329674.8474034369</v>
      </c>
      <c r="DI190" s="19">
        <v>5664773.3680814495</v>
      </c>
      <c r="DJ190" s="19">
        <v>5980654.7494112374</v>
      </c>
      <c r="DK190" s="19">
        <v>6293646.8888385789</v>
      </c>
      <c r="DL190" s="19">
        <v>6623423.4914197568</v>
      </c>
      <c r="DM190" s="19">
        <v>6994798.9982792772</v>
      </c>
      <c r="DN190" s="19">
        <v>7366937.0627691494</v>
      </c>
    </row>
    <row r="191" spans="1:171" x14ac:dyDescent="0.25">
      <c r="A191" s="217" t="str">
        <f>L191</f>
        <v>car_cumcap_rim</v>
      </c>
      <c r="B191" s="41" t="s">
        <v>106</v>
      </c>
      <c r="C191" s="42" t="s">
        <v>107</v>
      </c>
      <c r="D191" s="41" t="s">
        <v>108</v>
      </c>
      <c r="E191" s="6" t="s">
        <v>152</v>
      </c>
      <c r="F191" s="88" t="s">
        <v>16</v>
      </c>
      <c r="G191" s="88" t="s">
        <v>53</v>
      </c>
      <c r="H191" s="88" t="s">
        <v>55</v>
      </c>
      <c r="I191" s="88">
        <v>1900</v>
      </c>
      <c r="J191" s="88">
        <v>2005</v>
      </c>
      <c r="K191" s="168" t="s">
        <v>75</v>
      </c>
      <c r="L191" s="8" t="str">
        <f>C191&amp;"_"&amp;H191&amp;"_"&amp;E191</f>
        <v>car_cumcap_rim</v>
      </c>
      <c r="M191" s="9">
        <v>0</v>
      </c>
      <c r="N191" s="9">
        <v>0.14983552823972829</v>
      </c>
      <c r="O191" s="9">
        <v>1.0003201003590663</v>
      </c>
      <c r="P191" s="19">
        <v>3.6330174021210806</v>
      </c>
      <c r="Q191" s="19">
        <v>10.142081735569025</v>
      </c>
      <c r="R191" s="19">
        <v>21.773583013585529</v>
      </c>
      <c r="S191" s="19">
        <v>42.239734033488944</v>
      </c>
      <c r="T191" s="19">
        <v>60.330770496654523</v>
      </c>
      <c r="U191" s="19">
        <v>89.439063307780998</v>
      </c>
      <c r="V191" s="19">
        <v>139.85216561536606</v>
      </c>
      <c r="W191" s="19">
        <v>211.33208252009223</v>
      </c>
      <c r="X191" s="19">
        <v>318.33287666919205</v>
      </c>
      <c r="Y191" s="19">
        <v>468.254475203406</v>
      </c>
      <c r="Z191" s="19">
        <v>671.95905487305424</v>
      </c>
      <c r="AA191" s="19">
        <v>724.10209606148521</v>
      </c>
      <c r="AB191" s="19">
        <v>821.64597193570432</v>
      </c>
      <c r="AC191" s="19">
        <v>964.33619069728388</v>
      </c>
      <c r="AD191" s="19">
        <v>1286.9883178488381</v>
      </c>
      <c r="AE191" s="19">
        <v>1600.8025151129016</v>
      </c>
      <c r="AF191" s="19">
        <v>2009.3225571953324</v>
      </c>
      <c r="AG191" s="19">
        <v>2570.727158199365</v>
      </c>
      <c r="AH191" s="19">
        <v>3109.043248630267</v>
      </c>
      <c r="AI191" s="19">
        <v>4246.1169212358345</v>
      </c>
      <c r="AJ191" s="19">
        <v>5984.975465684448</v>
      </c>
      <c r="AK191" s="19">
        <v>8383.6321986238654</v>
      </c>
      <c r="AL191" s="19">
        <v>11707.544438805733</v>
      </c>
      <c r="AM191" s="19">
        <v>15789.411903055592</v>
      </c>
      <c r="AN191" s="19">
        <v>20467.588731218886</v>
      </c>
      <c r="AO191" s="19">
        <v>26273.032365277057</v>
      </c>
      <c r="AP191" s="19">
        <v>33032.53113260417</v>
      </c>
      <c r="AQ191" s="19">
        <v>38515.584123714769</v>
      </c>
      <c r="AR191" s="19">
        <v>43276.78036922239</v>
      </c>
      <c r="AS191" s="19">
        <v>47765.069560038828</v>
      </c>
      <c r="AT191" s="19">
        <v>53741.917162312515</v>
      </c>
      <c r="AU191" s="19">
        <v>61732.888427574653</v>
      </c>
      <c r="AV191" s="19">
        <v>71983.803295422258</v>
      </c>
      <c r="AW191" s="19">
        <v>84032.335589866518</v>
      </c>
      <c r="AX191" s="19">
        <v>98148.638704524172</v>
      </c>
      <c r="AY191" s="19">
        <v>112309.73157167975</v>
      </c>
      <c r="AZ191" s="19">
        <v>124026.63142738136</v>
      </c>
      <c r="BA191" s="19">
        <v>129344.47714898679</v>
      </c>
      <c r="BB191" s="19">
        <v>134729.12204446219</v>
      </c>
      <c r="BC191" s="19">
        <v>139986.93224234579</v>
      </c>
      <c r="BD191" s="19">
        <v>144603.09653118474</v>
      </c>
      <c r="BE191" s="19">
        <v>148877.3074949733</v>
      </c>
      <c r="BF191" s="19">
        <v>153826.77102049504</v>
      </c>
      <c r="BG191" s="19">
        <v>164969.33864932228</v>
      </c>
      <c r="BH191" s="19">
        <v>179818.17508311098</v>
      </c>
      <c r="BI191" s="19">
        <v>198823.75032782811</v>
      </c>
      <c r="BJ191" s="19">
        <v>225194.97997166807</v>
      </c>
      <c r="BK191" s="19">
        <v>261963.30320769435</v>
      </c>
      <c r="BL191" s="19">
        <v>303045.28377596522</v>
      </c>
      <c r="BM191" s="19">
        <v>347082.27122744854</v>
      </c>
      <c r="BN191" s="19">
        <v>398796.9868480619</v>
      </c>
      <c r="BO191" s="19">
        <v>461114.20229916368</v>
      </c>
      <c r="BP191" s="19">
        <v>541087.32107546064</v>
      </c>
      <c r="BQ191" s="19">
        <v>626412.4122507578</v>
      </c>
      <c r="BR191" s="19">
        <v>723635.96377823059</v>
      </c>
      <c r="BS191" s="19">
        <v>840859.64080953214</v>
      </c>
      <c r="BT191" s="19">
        <v>979618.8871859482</v>
      </c>
      <c r="BU191" s="19">
        <v>1146700.7437789938</v>
      </c>
      <c r="BV191" s="19">
        <v>1314998.8360064691</v>
      </c>
      <c r="BW191" s="19">
        <v>1518287.7933610401</v>
      </c>
      <c r="BX191" s="19">
        <v>1765163.8955149031</v>
      </c>
      <c r="BY191" s="19">
        <v>2035682.2979009529</v>
      </c>
      <c r="BZ191" s="19">
        <v>2322258.9497885411</v>
      </c>
      <c r="CA191" s="19">
        <v>2642160.3856530893</v>
      </c>
      <c r="CB191" s="19">
        <v>2973848.1053670994</v>
      </c>
      <c r="CC191" s="19">
        <v>3360413.1695661652</v>
      </c>
      <c r="CD191" s="19">
        <v>3818881.2629227242</v>
      </c>
      <c r="CE191" s="19">
        <v>4329594.1178263091</v>
      </c>
      <c r="CF191" s="19">
        <v>4905201.731409831</v>
      </c>
      <c r="CG191" s="19">
        <v>5539334.5774167404</v>
      </c>
      <c r="CH191" s="19">
        <v>6247913.5603524037</v>
      </c>
      <c r="CI191" s="19">
        <v>6903770.565559377</v>
      </c>
      <c r="CJ191" s="19">
        <v>7539765.6474887822</v>
      </c>
      <c r="CK191" s="19">
        <v>8278686.1996756122</v>
      </c>
      <c r="CL191" s="19">
        <v>9089374.4997459706</v>
      </c>
      <c r="CM191" s="19">
        <v>9927649.3483412061</v>
      </c>
      <c r="CN191" s="19">
        <v>10805472.405383669</v>
      </c>
      <c r="CO191" s="19">
        <v>11707918.498644641</v>
      </c>
      <c r="CP191" s="19">
        <v>12565297.570086641</v>
      </c>
      <c r="CQ191" s="19">
        <v>13446188.890761437</v>
      </c>
      <c r="CR191" s="19">
        <v>14413412.859160282</v>
      </c>
      <c r="CS191" s="19">
        <v>15367144.862714086</v>
      </c>
      <c r="CT191" s="19">
        <v>16400838.973491795</v>
      </c>
      <c r="CU191" s="19">
        <v>17465871.558774829</v>
      </c>
      <c r="CV191" s="19">
        <v>18592119.760523673</v>
      </c>
      <c r="CW191" s="19">
        <v>19801807.304242328</v>
      </c>
      <c r="CX191" s="19">
        <v>21082167.594033755</v>
      </c>
      <c r="CY191" s="19">
        <v>22387886.692287177</v>
      </c>
      <c r="CZ191" s="19">
        <v>23679222.971665867</v>
      </c>
      <c r="DA191" s="19">
        <v>24978185.452987056</v>
      </c>
      <c r="DB191" s="19">
        <v>26133032.052032392</v>
      </c>
      <c r="DC191" s="19">
        <v>27354298.438013125</v>
      </c>
      <c r="DD191" s="19">
        <v>28610628.051854528</v>
      </c>
      <c r="DE191" s="19">
        <v>29916928.399564505</v>
      </c>
      <c r="DF191" s="19">
        <v>31260926.576840244</v>
      </c>
      <c r="DG191" s="19">
        <v>32643950.2690126</v>
      </c>
      <c r="DH191" s="19">
        <v>34128102.288027458</v>
      </c>
      <c r="DI191" s="19">
        <v>35626965.71788688</v>
      </c>
      <c r="DJ191" s="19">
        <v>37090347.267489426</v>
      </c>
      <c r="DK191" s="19">
        <v>38575753.642187916</v>
      </c>
      <c r="DL191" s="19">
        <v>40098115.780807309</v>
      </c>
      <c r="DM191" s="19">
        <v>41643294.210944802</v>
      </c>
      <c r="DN191" s="19">
        <v>43240930.855645999</v>
      </c>
    </row>
    <row r="192" spans="1:171" x14ac:dyDescent="0.25">
      <c r="A192" s="217" t="str">
        <f>L192</f>
        <v>car_cumcap_peri</v>
      </c>
      <c r="B192" s="41" t="s">
        <v>106</v>
      </c>
      <c r="C192" s="42" t="s">
        <v>107</v>
      </c>
      <c r="D192" s="41" t="s">
        <v>109</v>
      </c>
      <c r="E192" s="6" t="s">
        <v>45</v>
      </c>
      <c r="F192" s="88" t="s">
        <v>16</v>
      </c>
      <c r="G192" s="88" t="s">
        <v>53</v>
      </c>
      <c r="H192" s="88" t="s">
        <v>55</v>
      </c>
      <c r="I192" s="88">
        <v>1900</v>
      </c>
      <c r="J192" s="88">
        <v>2005</v>
      </c>
      <c r="K192" s="168" t="s">
        <v>75</v>
      </c>
      <c r="L192" s="8" t="str">
        <f>C192&amp;"_"&amp;H192&amp;"_"&amp;E192</f>
        <v>car_cumcap_peri</v>
      </c>
      <c r="M192" s="9">
        <v>0</v>
      </c>
      <c r="N192" s="9">
        <v>0</v>
      </c>
      <c r="O192" s="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  <c r="AT192" s="19">
        <v>0</v>
      </c>
      <c r="AU192" s="19">
        <v>0</v>
      </c>
      <c r="AV192" s="19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  <c r="BE192" s="19">
        <v>0</v>
      </c>
      <c r="BF192" s="19">
        <v>0</v>
      </c>
      <c r="BG192" s="19">
        <v>0</v>
      </c>
      <c r="BH192" s="19">
        <v>0</v>
      </c>
      <c r="BI192" s="19">
        <v>0</v>
      </c>
      <c r="BJ192" s="19">
        <v>0</v>
      </c>
      <c r="BK192" s="19">
        <v>2282.2922367642868</v>
      </c>
      <c r="BL192" s="19">
        <v>5148.5801119571461</v>
      </c>
      <c r="BM192" s="19">
        <v>7829.6860351583719</v>
      </c>
      <c r="BN192" s="19">
        <v>11074.824287984542</v>
      </c>
      <c r="BO192" s="19">
        <v>15063.886075093946</v>
      </c>
      <c r="BP192" s="19">
        <v>19727.403520486027</v>
      </c>
      <c r="BQ192" s="19">
        <v>24449.626681849637</v>
      </c>
      <c r="BR192" s="19">
        <v>30246.487636212609</v>
      </c>
      <c r="BS192" s="19">
        <v>39189.641840629258</v>
      </c>
      <c r="BT192" s="19">
        <v>50451.18923484785</v>
      </c>
      <c r="BU192" s="19">
        <v>65656.312733517567</v>
      </c>
      <c r="BV192" s="19">
        <v>80179.112443850361</v>
      </c>
      <c r="BW192" s="19">
        <v>98696.670516806887</v>
      </c>
      <c r="BX192" s="19">
        <v>118961.3266798353</v>
      </c>
      <c r="BY192" s="19">
        <v>144354.16055695695</v>
      </c>
      <c r="BZ192" s="19">
        <v>171266.79901794001</v>
      </c>
      <c r="CA192" s="19">
        <v>199723.90183448378</v>
      </c>
      <c r="CB192" s="19">
        <v>229840.2247756579</v>
      </c>
      <c r="CC192" s="19">
        <v>264302.8103328807</v>
      </c>
      <c r="CD192" s="19">
        <v>308350.68971266923</v>
      </c>
      <c r="CE192" s="19">
        <v>360286.11991593847</v>
      </c>
      <c r="CF192" s="19">
        <v>420146.60835674487</v>
      </c>
      <c r="CG192" s="19">
        <v>486944.05338424037</v>
      </c>
      <c r="CH192" s="19">
        <v>565952.79534294305</v>
      </c>
      <c r="CI192" s="19">
        <v>653131.54457046534</v>
      </c>
      <c r="CJ192" s="19">
        <v>744058.93304844073</v>
      </c>
      <c r="CK192" s="19">
        <v>826613.51312517771</v>
      </c>
      <c r="CL192" s="19">
        <v>919915.2712646944</v>
      </c>
      <c r="CM192" s="19">
        <v>1029625.409696307</v>
      </c>
      <c r="CN192" s="19">
        <v>1154691.7359127405</v>
      </c>
      <c r="CO192" s="19">
        <v>1293152.1966938563</v>
      </c>
      <c r="CP192" s="19">
        <v>1413874.7454938563</v>
      </c>
      <c r="CQ192" s="19">
        <v>1542472.0439217633</v>
      </c>
      <c r="CR192" s="19">
        <v>1676182.2059485491</v>
      </c>
      <c r="CS192" s="19">
        <v>1808393.3903566208</v>
      </c>
      <c r="CT192" s="19">
        <v>1959124.290864235</v>
      </c>
      <c r="CU192" s="19">
        <v>2112963.4403143749</v>
      </c>
      <c r="CV192" s="19">
        <v>2287626.9486513315</v>
      </c>
      <c r="CW192" s="19">
        <v>2476231.4605821078</v>
      </c>
      <c r="CX192" s="19">
        <v>2674620.9118318739</v>
      </c>
      <c r="CY192" s="19">
        <v>2889358.4933660179</v>
      </c>
      <c r="CZ192" s="19">
        <v>3133622.8986934265</v>
      </c>
      <c r="DA192" s="19">
        <v>3422438.8562556342</v>
      </c>
      <c r="DB192" s="19">
        <v>3760113.2117738756</v>
      </c>
      <c r="DC192" s="19">
        <v>4143001.3309731274</v>
      </c>
      <c r="DD192" s="19">
        <v>4541291.460828132</v>
      </c>
      <c r="DE192" s="19">
        <v>4989747.7552723754</v>
      </c>
      <c r="DF192" s="19">
        <v>5488253.0567685934</v>
      </c>
      <c r="DG192" s="19">
        <v>5924355.2623248762</v>
      </c>
      <c r="DH192" s="19">
        <v>6426198.1887906473</v>
      </c>
      <c r="DI192" s="19">
        <v>7013215.5881493529</v>
      </c>
      <c r="DJ192" s="19">
        <v>7595987.6793012731</v>
      </c>
      <c r="DK192" s="19">
        <v>8253224.6835970003</v>
      </c>
      <c r="DL192" s="19">
        <v>9002785.5053488947</v>
      </c>
      <c r="DM192" s="19">
        <v>9865548.0726126358</v>
      </c>
      <c r="DN192" s="19">
        <v>10830159.508828634</v>
      </c>
    </row>
    <row r="193" spans="1:171" x14ac:dyDescent="0.25">
      <c r="A193" s="217" t="str">
        <f>L193</f>
        <v>car_cumcap_glob</v>
      </c>
      <c r="B193" s="41" t="s">
        <v>106</v>
      </c>
      <c r="C193" s="42" t="s">
        <v>107</v>
      </c>
      <c r="D193" s="41" t="s">
        <v>15</v>
      </c>
      <c r="E193" s="6" t="s">
        <v>46</v>
      </c>
      <c r="F193" s="88" t="s">
        <v>16</v>
      </c>
      <c r="G193" s="88" t="s">
        <v>53</v>
      </c>
      <c r="H193" s="88" t="s">
        <v>55</v>
      </c>
      <c r="I193" s="88">
        <v>1900</v>
      </c>
      <c r="J193" s="88">
        <v>2005</v>
      </c>
      <c r="K193" s="168" t="s">
        <v>75</v>
      </c>
      <c r="L193" s="8" t="str">
        <f>C193&amp;"_"&amp;H193&amp;"_"&amp;E193</f>
        <v>car_cumcap_glob</v>
      </c>
      <c r="M193" s="9">
        <v>0</v>
      </c>
      <c r="N193" s="9">
        <v>1.0805392347545921</v>
      </c>
      <c r="O193" s="9">
        <v>5.4730231321541059</v>
      </c>
      <c r="P193" s="20">
        <v>16.447669169563</v>
      </c>
      <c r="Q193" s="20">
        <v>49.552005565010113</v>
      </c>
      <c r="R193" s="20">
        <v>102.48453383219268</v>
      </c>
      <c r="S193" s="20">
        <v>197.67568388950048</v>
      </c>
      <c r="T193" s="20">
        <v>338.86488318965007</v>
      </c>
      <c r="U193" s="20">
        <v>592.10547391486739</v>
      </c>
      <c r="V193" s="20">
        <v>1170.3065948928313</v>
      </c>
      <c r="W193" s="20">
        <v>2156.2260802175056</v>
      </c>
      <c r="X193" s="20">
        <v>3455.3938469180339</v>
      </c>
      <c r="Y193" s="20">
        <v>6064.3881098776073</v>
      </c>
      <c r="Z193" s="20">
        <v>9844.4825460567172</v>
      </c>
      <c r="AA193" s="20">
        <v>14642.056296567451</v>
      </c>
      <c r="AB193" s="20">
        <v>23687.935924067566</v>
      </c>
      <c r="AC193" s="20">
        <v>40342.021691215996</v>
      </c>
      <c r="AD193" s="20">
        <v>61695.774479976259</v>
      </c>
      <c r="AE193" s="20">
        <v>76377.990412506071</v>
      </c>
      <c r="AF193" s="20">
        <v>101850.21610021232</v>
      </c>
      <c r="AG193" s="20">
        <v>134651.56152636855</v>
      </c>
      <c r="AH193" s="20">
        <v>160439.40581052843</v>
      </c>
      <c r="AI193" s="20">
        <v>204328.58457567281</v>
      </c>
      <c r="AJ193" s="20">
        <v>278740.20897269499</v>
      </c>
      <c r="AK193" s="20">
        <v>350528.85995078844</v>
      </c>
      <c r="AL193" s="20">
        <v>441445.07403991546</v>
      </c>
      <c r="AM193" s="20">
        <v>539438.9327642112</v>
      </c>
      <c r="AN193" s="20">
        <v>622929.27975971543</v>
      </c>
      <c r="AO193" s="20">
        <v>735650.20802777237</v>
      </c>
      <c r="AP193" s="20">
        <v>880711.36643431219</v>
      </c>
      <c r="AQ193" s="20">
        <v>978101.31149995665</v>
      </c>
      <c r="AR193" s="20">
        <v>1051366.1186078663</v>
      </c>
      <c r="AS193" s="20">
        <v>1096206.2596486041</v>
      </c>
      <c r="AT193" s="20">
        <v>1162272.330075396</v>
      </c>
      <c r="AU193" s="20">
        <v>1261437.6499224158</v>
      </c>
      <c r="AV193" s="20">
        <v>1410074.1852409262</v>
      </c>
      <c r="AW193" s="20">
        <v>1584700.0540216514</v>
      </c>
      <c r="AX193" s="20">
        <v>1782368.1752460306</v>
      </c>
      <c r="AY193" s="20">
        <v>1896511.7175135859</v>
      </c>
      <c r="AZ193" s="20">
        <v>2056735.0581216759</v>
      </c>
      <c r="BA193" s="20">
        <v>2253667.2821940593</v>
      </c>
      <c r="BB193" s="20">
        <v>2474616.9097246667</v>
      </c>
      <c r="BC193" s="20">
        <v>2528040.8522451012</v>
      </c>
      <c r="BD193" s="20">
        <v>2566235.6433654013</v>
      </c>
      <c r="BE193" s="20">
        <v>2607224.3971039616</v>
      </c>
      <c r="BF193" s="20">
        <v>2649879.8728866368</v>
      </c>
      <c r="BG193" s="20">
        <v>2826904.1403423906</v>
      </c>
      <c r="BH193" s="20">
        <v>3107018.8049794803</v>
      </c>
      <c r="BI193" s="20">
        <v>3424811.3119726744</v>
      </c>
      <c r="BJ193" s="20">
        <v>3820441.7712287037</v>
      </c>
      <c r="BK193" s="20">
        <v>4348222.8219529875</v>
      </c>
      <c r="BL193" s="20">
        <v>4817626.6722955341</v>
      </c>
      <c r="BM193" s="20">
        <v>5225756.860447729</v>
      </c>
      <c r="BN193" s="20">
        <v>5772407.3260303829</v>
      </c>
      <c r="BO193" s="20">
        <v>6289803.4439060651</v>
      </c>
      <c r="BP193" s="20">
        <v>7027585.9860523576</v>
      </c>
      <c r="BQ193" s="20">
        <v>7624042.6603956455</v>
      </c>
      <c r="BR193" s="20">
        <v>8270858.495488801</v>
      </c>
      <c r="BS193" s="20">
        <v>8795399.115804838</v>
      </c>
      <c r="BT193" s="20">
        <v>9481270.617794618</v>
      </c>
      <c r="BU193" s="20">
        <v>10309809.940330999</v>
      </c>
      <c r="BV193" s="20">
        <v>11051620.742473491</v>
      </c>
      <c r="BW193" s="20">
        <v>11977533.220195593</v>
      </c>
      <c r="BX193" s="20">
        <v>13044966.21883193</v>
      </c>
      <c r="BY193" s="20">
        <v>14178428.015777588</v>
      </c>
      <c r="BZ193" s="20">
        <v>15517708.912531245</v>
      </c>
      <c r="CA193" s="20">
        <v>16840388.87179089</v>
      </c>
      <c r="CB193" s="20">
        <v>18063510.561571717</v>
      </c>
      <c r="CC193" s="20">
        <v>19526827.933462568</v>
      </c>
      <c r="CD193" s="20">
        <v>21031297.050561737</v>
      </c>
      <c r="CE193" s="20">
        <v>22427576.26045502</v>
      </c>
      <c r="CF193" s="20">
        <v>24045825.341484692</v>
      </c>
      <c r="CG193" s="20">
        <v>25771711.021275271</v>
      </c>
      <c r="CH193" s="20">
        <v>27716464.220156491</v>
      </c>
      <c r="CI193" s="20">
        <v>29347048.253397372</v>
      </c>
      <c r="CJ193" s="20">
        <v>30858241.521520909</v>
      </c>
      <c r="CK193" s="20">
        <v>32665053.030016709</v>
      </c>
      <c r="CL193" s="20">
        <v>34641918.934785984</v>
      </c>
      <c r="CM193" s="20">
        <v>36589687.900676139</v>
      </c>
      <c r="CN193" s="20">
        <v>38523771.791039571</v>
      </c>
      <c r="CO193" s="20">
        <v>40200729.073752478</v>
      </c>
      <c r="CP193" s="20">
        <v>41788042.181823708</v>
      </c>
      <c r="CQ193" s="20">
        <v>43322150.535375386</v>
      </c>
      <c r="CR193" s="20">
        <v>45118518.11629387</v>
      </c>
      <c r="CS193" s="20">
        <v>46990754.809069328</v>
      </c>
      <c r="CT193" s="20">
        <v>49020305.013060108</v>
      </c>
      <c r="CU193" s="20">
        <v>51070186.669515535</v>
      </c>
      <c r="CV193" s="20">
        <v>53166325.378066085</v>
      </c>
      <c r="CW193" s="20">
        <v>55401596.140362926</v>
      </c>
      <c r="CX193" s="20">
        <v>57732085.643070832</v>
      </c>
      <c r="CY193" s="20">
        <v>60091938.012671128</v>
      </c>
      <c r="CZ193" s="20">
        <v>62390529.142709464</v>
      </c>
      <c r="DA193" s="20">
        <v>64816912.06275019</v>
      </c>
      <c r="DB193" s="20">
        <v>67231830.108897001</v>
      </c>
      <c r="DC193" s="20">
        <v>69891886.929509565</v>
      </c>
      <c r="DD193" s="20">
        <v>72602871.42039308</v>
      </c>
      <c r="DE193" s="20">
        <v>75425650.547008142</v>
      </c>
      <c r="DF193" s="20">
        <v>78401456.383822262</v>
      </c>
      <c r="DG193" s="20">
        <v>81392764.956801951</v>
      </c>
      <c r="DH193" s="20">
        <v>84663417.112747639</v>
      </c>
      <c r="DI193" s="20">
        <v>88080152.577959105</v>
      </c>
      <c r="DJ193" s="9">
        <v>91332971.71540831</v>
      </c>
      <c r="DK193" s="9">
        <v>94774542.683990747</v>
      </c>
      <c r="DL193" s="9">
        <v>98363546.463094115</v>
      </c>
      <c r="DM193" s="9">
        <v>102158676.32497174</v>
      </c>
      <c r="DN193" s="9">
        <v>106121446.0756872</v>
      </c>
    </row>
    <row r="194" spans="1:171" x14ac:dyDescent="0.25">
      <c r="F194" s="91"/>
      <c r="G194" s="91"/>
      <c r="H194" s="91"/>
      <c r="I194" s="91"/>
      <c r="J194" s="91"/>
      <c r="K194" s="172"/>
      <c r="L194" s="7"/>
    </row>
    <row r="195" spans="1:171" x14ac:dyDescent="0.25">
      <c r="A195" s="217" t="str">
        <f t="shared" ref="A195:A211" si="23">L195</f>
        <v>car_cumuni_core</v>
      </c>
      <c r="B195" s="41" t="s">
        <v>106</v>
      </c>
      <c r="C195" s="42" t="s">
        <v>107</v>
      </c>
      <c r="D195" s="41" t="s">
        <v>26</v>
      </c>
      <c r="E195" s="6" t="s">
        <v>44</v>
      </c>
      <c r="F195" s="88" t="s">
        <v>74</v>
      </c>
      <c r="G195" s="88" t="s">
        <v>59</v>
      </c>
      <c r="H195" s="88" t="s">
        <v>60</v>
      </c>
      <c r="I195" s="88">
        <v>1900</v>
      </c>
      <c r="J195" s="88">
        <v>2005</v>
      </c>
      <c r="K195" s="168" t="s">
        <v>75</v>
      </c>
      <c r="L195" s="8" t="str">
        <f>C195&amp;"_"&amp;H195&amp;"_"&amp;E195</f>
        <v>car_cumuni_core</v>
      </c>
      <c r="M195" s="9">
        <v>3554.5826691967109</v>
      </c>
      <c r="N195" s="9">
        <v>9490.1930423782414</v>
      </c>
      <c r="O195" s="9">
        <v>17121.692093611637</v>
      </c>
      <c r="P195" s="19">
        <v>26648.346742567992</v>
      </c>
      <c r="Q195" s="19">
        <v>46006.916002530037</v>
      </c>
      <c r="R195" s="19">
        <v>67205.524478178355</v>
      </c>
      <c r="S195" s="19">
        <v>96035.632005060077</v>
      </c>
      <c r="T195" s="19">
        <v>133345.18292220111</v>
      </c>
      <c r="U195" s="19">
        <v>188461.56495888677</v>
      </c>
      <c r="V195" s="19">
        <v>296393.85604048066</v>
      </c>
      <c r="W195" s="19">
        <v>454959.44743833016</v>
      </c>
      <c r="X195" s="19">
        <v>633027.7586337761</v>
      </c>
      <c r="Y195" s="19">
        <v>953550.71878557873</v>
      </c>
      <c r="Z195" s="19">
        <v>1364803.7232131562</v>
      </c>
      <c r="AA195" s="19">
        <v>1850708.8993042377</v>
      </c>
      <c r="AB195" s="19">
        <v>2673155.5520556606</v>
      </c>
      <c r="AC195" s="19">
        <v>4044881.8928526244</v>
      </c>
      <c r="AD195" s="19">
        <v>5633886.3390259324</v>
      </c>
      <c r="AE195" s="19">
        <v>6626562.9055028455</v>
      </c>
      <c r="AF195" s="19">
        <v>8217608.3537001889</v>
      </c>
      <c r="AG195" s="19">
        <v>10106276.329285262</v>
      </c>
      <c r="AH195" s="19">
        <v>11476655.286527514</v>
      </c>
      <c r="AI195" s="19">
        <v>13633974.923213156</v>
      </c>
      <c r="AJ195" s="19">
        <v>17054592.562175836</v>
      </c>
      <c r="AK195" s="19">
        <v>20109345.961290322</v>
      </c>
      <c r="AL195" s="19">
        <v>23726532.361037318</v>
      </c>
      <c r="AM195" s="19">
        <v>27373484.998861481</v>
      </c>
      <c r="AN195" s="19">
        <v>30257620.125743203</v>
      </c>
      <c r="AO195" s="19">
        <v>33953605.144971542</v>
      </c>
      <c r="AP195" s="19">
        <v>38479157.853510439</v>
      </c>
      <c r="AQ195" s="19">
        <v>41330642.035673626</v>
      </c>
      <c r="AR195" s="19">
        <v>43349110.786843769</v>
      </c>
      <c r="AS195" s="19">
        <v>44478453.934218846</v>
      </c>
      <c r="AT195" s="19">
        <v>46080913.56116382</v>
      </c>
      <c r="AU195" s="19">
        <v>48401796.573181532</v>
      </c>
      <c r="AV195" s="19">
        <v>51769187.898039214</v>
      </c>
      <c r="AW195" s="19">
        <v>55552259.344718531</v>
      </c>
      <c r="AX195" s="19">
        <v>59639536.758633777</v>
      </c>
      <c r="AY195" s="19">
        <v>61766526.274256803</v>
      </c>
      <c r="AZ195" s="19">
        <v>64809704.385199241</v>
      </c>
      <c r="BA195" s="19">
        <v>68601953.98140417</v>
      </c>
      <c r="BB195" s="19">
        <v>72706430.250347883</v>
      </c>
      <c r="BC195" s="19">
        <v>73589584.630107522</v>
      </c>
      <c r="BD195" s="19">
        <v>74182999.820999369</v>
      </c>
      <c r="BE195" s="19">
        <v>74808896.367741942</v>
      </c>
      <c r="BF195" s="19">
        <v>75423838.321568638</v>
      </c>
      <c r="BG195" s="19">
        <v>78053161.086907029</v>
      </c>
      <c r="BH195" s="19">
        <v>82119551.935863391</v>
      </c>
      <c r="BI195" s="19">
        <v>86546461.58355473</v>
      </c>
      <c r="BJ195" s="19">
        <v>91840885.27767238</v>
      </c>
      <c r="BK195" s="19">
        <v>98629408.095762193</v>
      </c>
      <c r="BL195" s="19">
        <v>104358979.86578117</v>
      </c>
      <c r="BM195" s="19">
        <v>109075073.29879825</v>
      </c>
      <c r="BN195" s="19">
        <v>115306720.54345353</v>
      </c>
      <c r="BO195" s="19">
        <v>120849502.89475018</v>
      </c>
      <c r="BP195" s="19">
        <v>128654024.14041747</v>
      </c>
      <c r="BQ195" s="19">
        <v>134520746.6675522</v>
      </c>
      <c r="BR195" s="19">
        <v>140643270.25932956</v>
      </c>
      <c r="BS195" s="19">
        <v>144985821.31650856</v>
      </c>
      <c r="BT195" s="19">
        <v>150687049.69905126</v>
      </c>
      <c r="BU195" s="19">
        <v>157390148.90853894</v>
      </c>
      <c r="BV195" s="19">
        <v>163018400.20221925</v>
      </c>
      <c r="BW195" s="19">
        <v>169937056.11791483</v>
      </c>
      <c r="BX195" s="19">
        <v>177607108.07939339</v>
      </c>
      <c r="BY195" s="19">
        <v>185426513.41361636</v>
      </c>
      <c r="BZ195" s="19">
        <v>194761370.93291965</v>
      </c>
      <c r="CA195" s="19">
        <v>203376093.20910975</v>
      </c>
      <c r="CB195" s="19">
        <v>210767844.85872737</v>
      </c>
      <c r="CC195" s="19">
        <v>219528667.68388021</v>
      </c>
      <c r="CD195" s="19">
        <v>227695121.42050231</v>
      </c>
      <c r="CE195" s="19">
        <v>234245081.09577996</v>
      </c>
      <c r="CF195" s="19">
        <v>242590605.33030874</v>
      </c>
      <c r="CG195" s="19">
        <v>251338009.0891118</v>
      </c>
      <c r="CH195" s="19">
        <v>261035816.85281166</v>
      </c>
      <c r="CI195" s="19">
        <v>268651419.25688952</v>
      </c>
      <c r="CJ195" s="19">
        <v>275368124.02878225</v>
      </c>
      <c r="CK195" s="19">
        <v>283865673.92598176</v>
      </c>
      <c r="CL195" s="19">
        <v>293079515.80175912</v>
      </c>
      <c r="CM195" s="19">
        <v>302255948.10827076</v>
      </c>
      <c r="CN195" s="19">
        <v>310689208.36103618</v>
      </c>
      <c r="CO195" s="19">
        <v>317062694.72269845</v>
      </c>
      <c r="CP195" s="19">
        <v>323317991.16451204</v>
      </c>
      <c r="CQ195" s="19">
        <v>328393149.96033108</v>
      </c>
      <c r="CR195" s="19">
        <v>335176224.26102507</v>
      </c>
      <c r="CS195" s="19">
        <v>342942670.45756799</v>
      </c>
      <c r="CT195" s="19">
        <v>351131003.34347117</v>
      </c>
      <c r="CU195" s="19">
        <v>358962611.62826508</v>
      </c>
      <c r="CV195" s="19">
        <v>366073122.85169959</v>
      </c>
      <c r="CW195" s="19">
        <v>373199812.30178452</v>
      </c>
      <c r="CX195" s="19">
        <v>380110639.14529151</v>
      </c>
      <c r="CY195" s="19">
        <v>386328075.16879672</v>
      </c>
      <c r="CZ195" s="19">
        <v>391927468.75455058</v>
      </c>
      <c r="DA195" s="19">
        <v>397999610.0602079</v>
      </c>
      <c r="DB195" s="19">
        <v>404925457.13554978</v>
      </c>
      <c r="DC195" s="19">
        <v>412718854.47284532</v>
      </c>
      <c r="DD195" s="19">
        <v>420335740.25352275</v>
      </c>
      <c r="DE195" s="19">
        <v>427834416.5427354</v>
      </c>
      <c r="DF195" s="19">
        <v>435536464.00005955</v>
      </c>
      <c r="DG195" s="19">
        <v>443166696.01364434</v>
      </c>
      <c r="DH195" s="19">
        <v>451444538.09068429</v>
      </c>
      <c r="DI195" s="19">
        <v>459560954.30303574</v>
      </c>
      <c r="DJ195" s="19">
        <v>466821742.88816398</v>
      </c>
      <c r="DK195" s="19">
        <v>474625845.81085593</v>
      </c>
      <c r="DL195" s="19">
        <v>482307573.94634616</v>
      </c>
      <c r="DM195" s="19">
        <v>489908796.33386964</v>
      </c>
      <c r="DN195" s="19">
        <v>497520888.27479374</v>
      </c>
    </row>
    <row r="196" spans="1:171" x14ac:dyDescent="0.25">
      <c r="A196" s="217" t="str">
        <f t="shared" si="23"/>
        <v>car_cumuni_rimFSU</v>
      </c>
      <c r="B196" s="41" t="s">
        <v>106</v>
      </c>
      <c r="C196" s="42" t="s">
        <v>107</v>
      </c>
      <c r="D196" s="41" t="s">
        <v>71</v>
      </c>
      <c r="E196" s="6" t="s">
        <v>205</v>
      </c>
      <c r="F196" s="88" t="s">
        <v>74</v>
      </c>
      <c r="G196" s="88" t="s">
        <v>59</v>
      </c>
      <c r="H196" s="88" t="s">
        <v>60</v>
      </c>
      <c r="I196" s="88">
        <v>1900</v>
      </c>
      <c r="J196" s="88">
        <v>2005</v>
      </c>
      <c r="K196" s="168" t="s">
        <v>75</v>
      </c>
      <c r="L196" s="8" t="str">
        <f>C196&amp;"_"&amp;H196&amp;"_"&amp;E196</f>
        <v>car_cumuni_rimFSU</v>
      </c>
      <c r="M196" s="9">
        <v>0</v>
      </c>
      <c r="N196" s="9">
        <v>0</v>
      </c>
      <c r="O196" s="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3276.580152671756</v>
      </c>
      <c r="AL196" s="19">
        <v>7726.9675572519091</v>
      </c>
      <c r="AM196" s="19">
        <v>13121.971374045803</v>
      </c>
      <c r="AN196" s="19">
        <v>20633.541984732827</v>
      </c>
      <c r="AO196" s="19">
        <v>30358.501908396949</v>
      </c>
      <c r="AP196" s="19">
        <v>41601.055343511456</v>
      </c>
      <c r="AQ196" s="19">
        <v>50412.435114503824</v>
      </c>
      <c r="AR196" s="19">
        <v>58722.194656488558</v>
      </c>
      <c r="AS196" s="19">
        <v>70818.377862595429</v>
      </c>
      <c r="AT196" s="19">
        <v>88555.998091603062</v>
      </c>
      <c r="AU196" s="19">
        <v>112322.87595419848</v>
      </c>
      <c r="AV196" s="19">
        <v>142801.01335877864</v>
      </c>
      <c r="AW196" s="19">
        <v>185334.74809160308</v>
      </c>
      <c r="AX196" s="19">
        <v>247632.47900763361</v>
      </c>
      <c r="AY196" s="19">
        <v>310428.38167938933</v>
      </c>
      <c r="AZ196" s="19">
        <v>363932.77099236642</v>
      </c>
      <c r="BA196" s="19">
        <v>363932.77099236642</v>
      </c>
      <c r="BB196" s="19">
        <v>363932.77099236642</v>
      </c>
      <c r="BC196" s="19">
        <v>363932.77099236642</v>
      </c>
      <c r="BD196" s="19">
        <v>363932.77099236642</v>
      </c>
      <c r="BE196" s="19">
        <v>363932.77099236642</v>
      </c>
      <c r="BF196" s="19">
        <v>383748.22900763358</v>
      </c>
      <c r="BG196" s="19">
        <v>413358.41221374046</v>
      </c>
      <c r="BH196" s="19">
        <v>455503</v>
      </c>
      <c r="BI196" s="19">
        <v>517996.76335877861</v>
      </c>
      <c r="BJ196" s="19">
        <v>602223.86641221377</v>
      </c>
      <c r="BK196" s="19">
        <v>712188.25190839695</v>
      </c>
      <c r="BL196" s="19">
        <v>803408.85877862596</v>
      </c>
      <c r="BM196" s="19">
        <v>896252.9007633588</v>
      </c>
      <c r="BN196" s="19">
        <v>1004583.7709923665</v>
      </c>
      <c r="BO196" s="19">
        <v>1132567.755725191</v>
      </c>
      <c r="BP196" s="19">
        <v>1290896.4484732826</v>
      </c>
      <c r="BQ196" s="19">
        <v>1463876.9083969467</v>
      </c>
      <c r="BR196" s="19">
        <v>1661067.2423664124</v>
      </c>
      <c r="BS196" s="19">
        <v>1875151.646946565</v>
      </c>
      <c r="BT196" s="19">
        <v>2106886.6641221377</v>
      </c>
      <c r="BU196" s="19">
        <v>2358915.6812977102</v>
      </c>
      <c r="BV196" s="19">
        <v>2641899.2303955588</v>
      </c>
      <c r="BW196" s="19">
        <v>2963587.4738772679</v>
      </c>
      <c r="BX196" s="19">
        <v>3316358.5787275704</v>
      </c>
      <c r="BY196" s="19">
        <v>3715309.6316422131</v>
      </c>
      <c r="BZ196" s="19">
        <v>4230694.8410577979</v>
      </c>
      <c r="CA196" s="19">
        <v>4844380.7284285612</v>
      </c>
      <c r="CB196" s="19">
        <v>5523270.9648605129</v>
      </c>
      <c r="CC196" s="19">
        <v>6292562.8947841683</v>
      </c>
      <c r="CD196" s="19">
        <v>7205139.6740366397</v>
      </c>
      <c r="CE196" s="19">
        <v>8248611.6046223231</v>
      </c>
      <c r="CF196" s="19">
        <v>9530089.7902121805</v>
      </c>
      <c r="CG196" s="19">
        <v>11162792.245373854</v>
      </c>
      <c r="CH196" s="19">
        <v>13205850.799942642</v>
      </c>
      <c r="CI196" s="19">
        <v>15590926.936642723</v>
      </c>
      <c r="CJ196" s="19">
        <v>18241156.025237426</v>
      </c>
      <c r="CK196" s="19">
        <v>21096204.93888507</v>
      </c>
      <c r="CL196" s="19">
        <v>24159010.47734661</v>
      </c>
      <c r="CM196" s="19">
        <v>27290797.78371574</v>
      </c>
      <c r="CN196" s="19">
        <v>30487253.654861622</v>
      </c>
      <c r="CO196" s="19">
        <v>33492334.768094908</v>
      </c>
      <c r="CP196" s="19">
        <v>36330682.356811926</v>
      </c>
      <c r="CQ196" s="19">
        <v>39245981.644432724</v>
      </c>
      <c r="CR196" s="19">
        <v>42326604.885890581</v>
      </c>
      <c r="CS196" s="19">
        <v>45453661.037528083</v>
      </c>
      <c r="CT196" s="19">
        <v>48648733.388125695</v>
      </c>
      <c r="CU196" s="19">
        <v>51903797.606546745</v>
      </c>
      <c r="CV196" s="19">
        <v>55282940.979856819</v>
      </c>
      <c r="CW196" s="19">
        <v>58839263.226665333</v>
      </c>
      <c r="CX196" s="19">
        <v>62470042.63943129</v>
      </c>
      <c r="CY196" s="19">
        <v>66123483.413899377</v>
      </c>
      <c r="CZ196" s="19">
        <v>69612828.094750434</v>
      </c>
      <c r="DA196" s="19">
        <v>72928695.03092064</v>
      </c>
      <c r="DB196" s="19">
        <v>76026840.247941911</v>
      </c>
      <c r="DC196" s="19">
        <v>79099969.294750422</v>
      </c>
      <c r="DD196" s="19">
        <v>82344437.37985681</v>
      </c>
      <c r="DE196" s="19">
        <v>85736888.443686604</v>
      </c>
      <c r="DF196" s="19">
        <v>89505169.294750437</v>
      </c>
      <c r="DG196" s="19">
        <v>93592318.230920643</v>
      </c>
      <c r="DH196" s="19">
        <v>97644233.124537662</v>
      </c>
      <c r="DI196" s="19">
        <v>102185901.20964405</v>
      </c>
      <c r="DJ196" s="19">
        <v>106530900.50326107</v>
      </c>
      <c r="DK196" s="19">
        <v>110761418.52028236</v>
      </c>
      <c r="DL196" s="19">
        <v>115142169.7968781</v>
      </c>
      <c r="DM196" s="19">
        <v>119991518.57134618</v>
      </c>
      <c r="DN196" s="19">
        <v>124768868.34155895</v>
      </c>
    </row>
    <row r="197" spans="1:171" x14ac:dyDescent="0.25">
      <c r="A197" s="217" t="str">
        <f t="shared" si="23"/>
        <v>car_cumuni_rim</v>
      </c>
      <c r="B197" s="41" t="s">
        <v>106</v>
      </c>
      <c r="C197" s="42" t="s">
        <v>107</v>
      </c>
      <c r="D197" s="41" t="s">
        <v>108</v>
      </c>
      <c r="E197" s="6" t="s">
        <v>152</v>
      </c>
      <c r="F197" s="88" t="s">
        <v>74</v>
      </c>
      <c r="G197" s="88" t="s">
        <v>59</v>
      </c>
      <c r="H197" s="88" t="s">
        <v>60</v>
      </c>
      <c r="I197" s="88">
        <v>1900</v>
      </c>
      <c r="J197" s="88">
        <v>2005</v>
      </c>
      <c r="K197" s="168" t="s">
        <v>75</v>
      </c>
      <c r="L197" s="8" t="str">
        <f>C197&amp;"_"&amp;H197&amp;"_"&amp;E197</f>
        <v>car_cumuni_rim</v>
      </c>
      <c r="M197" s="9">
        <v>4700.4698306991331</v>
      </c>
      <c r="N197" s="9">
        <v>12229.893360333721</v>
      </c>
      <c r="O197" s="9">
        <v>24696.049040847538</v>
      </c>
      <c r="P197" s="19">
        <v>43466.072769911923</v>
      </c>
      <c r="Q197" s="19">
        <v>71295.473405357654</v>
      </c>
      <c r="R197" s="19">
        <v>104742.96194650911</v>
      </c>
      <c r="S197" s="19">
        <v>147304.6898054695</v>
      </c>
      <c r="T197" s="19">
        <v>175910.12809933451</v>
      </c>
      <c r="U197" s="19">
        <v>212211.3469123242</v>
      </c>
      <c r="V197" s="19">
        <v>263205.95833426702</v>
      </c>
      <c r="W197" s="19">
        <v>323161.72524858377</v>
      </c>
      <c r="X197" s="19">
        <v>398924.94567487517</v>
      </c>
      <c r="Y197" s="19">
        <v>489867.35651453491</v>
      </c>
      <c r="Z197" s="19">
        <v>597047.27138155338</v>
      </c>
      <c r="AA197" s="19">
        <v>621096.47489411756</v>
      </c>
      <c r="AB197" s="19">
        <v>660892.96024160681</v>
      </c>
      <c r="AC197" s="19">
        <v>712798.99559533049</v>
      </c>
      <c r="AD197" s="19">
        <v>818179.06941648258</v>
      </c>
      <c r="AE197" s="19">
        <v>910770.89210938464</v>
      </c>
      <c r="AF197" s="19">
        <v>1020261.2223995875</v>
      </c>
      <c r="AG197" s="19">
        <v>1157615.4635517793</v>
      </c>
      <c r="AH197" s="19">
        <v>1278380.0193903514</v>
      </c>
      <c r="AI197" s="19">
        <v>1513223.8807717629</v>
      </c>
      <c r="AJ197" s="19">
        <v>1845072.4494555825</v>
      </c>
      <c r="AK197" s="19">
        <v>2269486.2945041941</v>
      </c>
      <c r="AL197" s="19">
        <v>2816449.4935179818</v>
      </c>
      <c r="AM197" s="19">
        <v>3442905.6720575332</v>
      </c>
      <c r="AN197" s="19">
        <v>4114295.0504338825</v>
      </c>
      <c r="AO197" s="19">
        <v>4895309.2604961926</v>
      </c>
      <c r="AP197" s="19">
        <v>5749685.1331684319</v>
      </c>
      <c r="AQ197" s="19">
        <v>6402193.8781152582</v>
      </c>
      <c r="AR197" s="19">
        <v>6936718.3526542457</v>
      </c>
      <c r="AS197" s="19">
        <v>7412955.9394394401</v>
      </c>
      <c r="AT197" s="19">
        <v>8013383.4432670157</v>
      </c>
      <c r="AU197" s="19">
        <v>8774660.4583794493</v>
      </c>
      <c r="AV197" s="19">
        <v>9702191.817179963</v>
      </c>
      <c r="AW197" s="19">
        <v>10739131.212653536</v>
      </c>
      <c r="AX197" s="19">
        <v>11896280.34570818</v>
      </c>
      <c r="AY197" s="19">
        <v>13003358.679559115</v>
      </c>
      <c r="AZ197" s="19">
        <v>13878024.795683526</v>
      </c>
      <c r="BA197" s="19">
        <v>14257532.872101054</v>
      </c>
      <c r="BB197" s="19">
        <v>14625306.586616304</v>
      </c>
      <c r="BC197" s="19">
        <v>14969360.272087555</v>
      </c>
      <c r="BD197" s="19">
        <v>15259053.2717325</v>
      </c>
      <c r="BE197" s="19">
        <v>15516546.460257469</v>
      </c>
      <c r="BF197" s="19">
        <v>15803043.281997954</v>
      </c>
      <c r="BG197" s="19">
        <v>16423312.39633264</v>
      </c>
      <c r="BH197" s="19">
        <v>17218895.231261786</v>
      </c>
      <c r="BI197" s="19">
        <v>18199788.24907406</v>
      </c>
      <c r="BJ197" s="19">
        <v>19511848.47981533</v>
      </c>
      <c r="BK197" s="19">
        <v>21276673.149149217</v>
      </c>
      <c r="BL197" s="19">
        <v>23180345.965502646</v>
      </c>
      <c r="BM197" s="19">
        <v>25151717.95587936</v>
      </c>
      <c r="BN197" s="19">
        <v>27389721.171584975</v>
      </c>
      <c r="BO197" s="19">
        <v>29998426.677577492</v>
      </c>
      <c r="BP197" s="19">
        <v>33238809.161443606</v>
      </c>
      <c r="BQ197" s="19">
        <v>36587071.412853166</v>
      </c>
      <c r="BR197" s="19">
        <v>40284083.319072708</v>
      </c>
      <c r="BS197" s="19">
        <v>44605926.507272296</v>
      </c>
      <c r="BT197" s="19">
        <v>49568642.309516788</v>
      </c>
      <c r="BU197" s="19">
        <v>55368433.640390798</v>
      </c>
      <c r="BV197" s="19">
        <v>61041297.154899739</v>
      </c>
      <c r="BW197" s="19">
        <v>67698388.006114036</v>
      </c>
      <c r="BX197" s="19">
        <v>75556136.947186634</v>
      </c>
      <c r="BY197" s="19">
        <v>83928707.844713449</v>
      </c>
      <c r="BZ197" s="19">
        <v>92557186.649113446</v>
      </c>
      <c r="CA197" s="19">
        <v>101931161.14459361</v>
      </c>
      <c r="CB197" s="19">
        <v>111394150.56268249</v>
      </c>
      <c r="CC197" s="19">
        <v>122678938.14185563</v>
      </c>
      <c r="CD197" s="19">
        <v>135339303.04776195</v>
      </c>
      <c r="CE197" s="19">
        <v>149071247.04260573</v>
      </c>
      <c r="CF197" s="19">
        <v>163774227.13210332</v>
      </c>
      <c r="CG197" s="19">
        <v>179200811.87144792</v>
      </c>
      <c r="CH197" s="19">
        <v>195654922.80030772</v>
      </c>
      <c r="CI197" s="19">
        <v>210546321.05542043</v>
      </c>
      <c r="CJ197" s="19">
        <v>224672826.99295807</v>
      </c>
      <c r="CK197" s="19">
        <v>240736273.03788805</v>
      </c>
      <c r="CL197" s="19">
        <v>257640552.19234639</v>
      </c>
      <c r="CM197" s="19">
        <v>274770469.33390826</v>
      </c>
      <c r="CN197" s="19">
        <v>292356816.35255802</v>
      </c>
      <c r="CO197" s="19">
        <v>310051837.78904766</v>
      </c>
      <c r="CP197" s="19">
        <v>326863192.13104767</v>
      </c>
      <c r="CQ197" s="19">
        <v>343803409.8363322</v>
      </c>
      <c r="CR197" s="19">
        <v>361714964.80668116</v>
      </c>
      <c r="CS197" s="19">
        <v>379376668.57619601</v>
      </c>
      <c r="CT197" s="19">
        <v>398171106.95397258</v>
      </c>
      <c r="CU197" s="19">
        <v>417535335.77730048</v>
      </c>
      <c r="CV197" s="19">
        <v>437294076.15885913</v>
      </c>
      <c r="CW197" s="19">
        <v>458150757.94711185</v>
      </c>
      <c r="CX197" s="19">
        <v>479851779.80798352</v>
      </c>
      <c r="CY197" s="19">
        <v>501613764.77887386</v>
      </c>
      <c r="CZ197" s="19">
        <v>522783211.98180324</v>
      </c>
      <c r="DA197" s="19">
        <v>543734219.74504817</v>
      </c>
      <c r="DB197" s="19">
        <v>562065118.14259315</v>
      </c>
      <c r="DC197" s="19">
        <v>581147405.42354202</v>
      </c>
      <c r="DD197" s="19">
        <v>600475553.32879436</v>
      </c>
      <c r="DE197" s="19">
        <v>620196144.43045592</v>
      </c>
      <c r="DF197" s="19">
        <v>639989101.63439322</v>
      </c>
      <c r="DG197" s="19">
        <v>659738164.59380734</v>
      </c>
      <c r="DH197" s="19">
        <v>680243228.9700259</v>
      </c>
      <c r="DI197" s="19">
        <v>700557673.1804992</v>
      </c>
      <c r="DJ197" s="19">
        <v>720686722.16891336</v>
      </c>
      <c r="DK197" s="19">
        <v>740764026.48159564</v>
      </c>
      <c r="DL197" s="19">
        <v>760987079.99721396</v>
      </c>
      <c r="DM197" s="19">
        <v>781163717.89637446</v>
      </c>
      <c r="DN197" s="19">
        <v>801673495.81417322</v>
      </c>
    </row>
    <row r="198" spans="1:171" x14ac:dyDescent="0.25">
      <c r="A198" s="217" t="str">
        <f t="shared" si="23"/>
        <v>car_cumuni_peri</v>
      </c>
      <c r="B198" s="41" t="s">
        <v>106</v>
      </c>
      <c r="C198" s="42" t="s">
        <v>107</v>
      </c>
      <c r="D198" s="41" t="s">
        <v>109</v>
      </c>
      <c r="E198" s="6" t="s">
        <v>45</v>
      </c>
      <c r="F198" s="88" t="s">
        <v>74</v>
      </c>
      <c r="G198" s="88" t="s">
        <v>59</v>
      </c>
      <c r="H198" s="88" t="s">
        <v>60</v>
      </c>
      <c r="I198" s="88">
        <v>1900</v>
      </c>
      <c r="J198" s="88">
        <v>2005</v>
      </c>
      <c r="K198" s="168" t="s">
        <v>75</v>
      </c>
      <c r="L198" s="8" t="str">
        <f>C198&amp;"_"&amp;H198&amp;"_"&amp;E198</f>
        <v>car_cumuni_peri</v>
      </c>
      <c r="M198" s="9">
        <v>0</v>
      </c>
      <c r="N198" s="9">
        <v>0</v>
      </c>
      <c r="O198" s="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19">
        <v>0</v>
      </c>
      <c r="AX198" s="19">
        <v>0</v>
      </c>
      <c r="AY198" s="19">
        <v>0</v>
      </c>
      <c r="AZ198" s="19">
        <v>0</v>
      </c>
      <c r="BA198" s="19">
        <v>0</v>
      </c>
      <c r="BB198" s="19">
        <v>0</v>
      </c>
      <c r="BC198" s="19">
        <v>0</v>
      </c>
      <c r="BD198" s="19">
        <v>0</v>
      </c>
      <c r="BE198" s="19">
        <v>0</v>
      </c>
      <c r="BF198" s="19"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v>109546.62295081968</v>
      </c>
      <c r="BL198" s="19">
        <v>242365.78688524594</v>
      </c>
      <c r="BM198" s="19">
        <v>362388.91803278693</v>
      </c>
      <c r="BN198" s="19">
        <v>502825.34426229517</v>
      </c>
      <c r="BO198" s="19">
        <v>669814.31147540989</v>
      </c>
      <c r="BP198" s="19">
        <v>858772.55737704923</v>
      </c>
      <c r="BQ198" s="19">
        <v>1044078.4426229509</v>
      </c>
      <c r="BR198" s="19">
        <v>1264509.2295081969</v>
      </c>
      <c r="BS198" s="19">
        <v>1594228.5409836068</v>
      </c>
      <c r="BT198" s="19">
        <v>1996997.0819672134</v>
      </c>
      <c r="BU198" s="19">
        <v>2524801.5081967218</v>
      </c>
      <c r="BV198" s="19">
        <v>3014324.9455385637</v>
      </c>
      <c r="BW198" s="19">
        <v>3620718.2688084505</v>
      </c>
      <c r="BX198" s="19">
        <v>4265716.2216965575</v>
      </c>
      <c r="BY198" s="19">
        <v>5051626.9030036321</v>
      </c>
      <c r="BZ198" s="19">
        <v>5861934.1244801423</v>
      </c>
      <c r="CA198" s="19">
        <v>6695803.9547190014</v>
      </c>
      <c r="CB198" s="19">
        <v>7555017.0891389437</v>
      </c>
      <c r="CC198" s="19">
        <v>8561064.9539353084</v>
      </c>
      <c r="CD198" s="19">
        <v>9777424.9021198936</v>
      </c>
      <c r="CE198" s="19">
        <v>11173854.24994598</v>
      </c>
      <c r="CF198" s="19">
        <v>12702895.125922974</v>
      </c>
      <c r="CG198" s="19">
        <v>14327880.257314738</v>
      </c>
      <c r="CH198" s="19">
        <v>16162564.372770915</v>
      </c>
      <c r="CI198" s="19">
        <v>18141979.799949199</v>
      </c>
      <c r="CJ198" s="19">
        <v>20161627.954023272</v>
      </c>
      <c r="CK198" s="19">
        <v>21956287.797899451</v>
      </c>
      <c r="CL198" s="19">
        <v>23901793.814274997</v>
      </c>
      <c r="CM198" s="19">
        <v>26143690.471525468</v>
      </c>
      <c r="CN198" s="19">
        <v>28649274.934754547</v>
      </c>
      <c r="CO198" s="19">
        <v>31364185.930462703</v>
      </c>
      <c r="CP198" s="19">
        <v>33731294.7304627</v>
      </c>
      <c r="CQ198" s="19">
        <v>36204319.700230144</v>
      </c>
      <c r="CR198" s="19">
        <v>38680433.811837286</v>
      </c>
      <c r="CS198" s="19">
        <v>41128789.078653432</v>
      </c>
      <c r="CT198" s="19">
        <v>43869350.9060646</v>
      </c>
      <c r="CU198" s="19">
        <v>46666426.350612596</v>
      </c>
      <c r="CV198" s="19">
        <v>49730698.426699549</v>
      </c>
      <c r="CW198" s="19">
        <v>52982500.356540523</v>
      </c>
      <c r="CX198" s="19">
        <v>56345033.428570457</v>
      </c>
      <c r="CY198" s="19">
        <v>59923993.120806195</v>
      </c>
      <c r="CZ198" s="19">
        <v>63928327.634370275</v>
      </c>
      <c r="DA198" s="19">
        <v>68586649.530534908</v>
      </c>
      <c r="DB198" s="19">
        <v>73946559.935586363</v>
      </c>
      <c r="DC198" s="19">
        <v>79929186.798074663</v>
      </c>
      <c r="DD198" s="19">
        <v>86056727.257382423</v>
      </c>
      <c r="DE198" s="19">
        <v>92826857.285446033</v>
      </c>
      <c r="DF198" s="19">
        <v>100168306.30321965</v>
      </c>
      <c r="DG198" s="19">
        <v>106395683.29105875</v>
      </c>
      <c r="DH198" s="19">
        <v>113329151.95335996</v>
      </c>
      <c r="DI198" s="19">
        <v>121285135.11519346</v>
      </c>
      <c r="DJ198" s="19">
        <v>129301259.12267709</v>
      </c>
      <c r="DK198" s="19">
        <v>138184718.60256484</v>
      </c>
      <c r="DL198" s="19">
        <v>148141882.03100264</v>
      </c>
      <c r="DM198" s="19">
        <v>159407666.98703632</v>
      </c>
      <c r="DN198" s="19">
        <v>171790937.23773789</v>
      </c>
    </row>
    <row r="199" spans="1:171" x14ac:dyDescent="0.25">
      <c r="A199" s="217" t="str">
        <f t="shared" si="23"/>
        <v>car_cumuni_glob</v>
      </c>
      <c r="B199" s="41" t="s">
        <v>106</v>
      </c>
      <c r="C199" s="42" t="s">
        <v>107</v>
      </c>
      <c r="D199" s="41" t="s">
        <v>15</v>
      </c>
      <c r="E199" s="6" t="s">
        <v>46</v>
      </c>
      <c r="F199" s="88" t="s">
        <v>74</v>
      </c>
      <c r="G199" s="88" t="s">
        <v>59</v>
      </c>
      <c r="H199" s="88" t="s">
        <v>60</v>
      </c>
      <c r="I199" s="88">
        <v>1900</v>
      </c>
      <c r="J199" s="88">
        <v>2005</v>
      </c>
      <c r="K199" s="168" t="s">
        <v>75</v>
      </c>
      <c r="L199" s="8" t="str">
        <f>C199&amp;"_"&amp;H199&amp;"_"&amp;E199</f>
        <v>car_cumuni_glob</v>
      </c>
      <c r="M199" s="9">
        <v>7344.5089691953408</v>
      </c>
      <c r="N199" s="9">
        <v>19329.566797820189</v>
      </c>
      <c r="O199" s="9">
        <v>37171.530505814932</v>
      </c>
      <c r="P199" s="20">
        <v>62245.949963251929</v>
      </c>
      <c r="Q199" s="20">
        <v>104192.49319220007</v>
      </c>
      <c r="R199" s="20">
        <v>152722.35627684844</v>
      </c>
      <c r="S199" s="20">
        <v>216166.88930104545</v>
      </c>
      <c r="T199" s="20">
        <v>275150.93139824376</v>
      </c>
      <c r="U199" s="20">
        <v>357084.24568169983</v>
      </c>
      <c r="V199" s="20">
        <v>499983.78488074505</v>
      </c>
      <c r="W199" s="20">
        <v>696854.33695948333</v>
      </c>
      <c r="X199" s="20">
        <v>925303.80470711878</v>
      </c>
      <c r="Y199" s="20">
        <v>1296836.7334903595</v>
      </c>
      <c r="Z199" s="20">
        <v>1765237.7387980781</v>
      </c>
      <c r="AA199" s="20">
        <v>2229073.9277673038</v>
      </c>
      <c r="AB199" s="20">
        <v>3013372.2790796175</v>
      </c>
      <c r="AC199" s="20">
        <v>4308836.5538232084</v>
      </c>
      <c r="AD199" s="20">
        <v>5849018.878260931</v>
      </c>
      <c r="AE199" s="20">
        <v>6834564.8122497862</v>
      </c>
      <c r="AF199" s="20">
        <v>8380196.7870716378</v>
      </c>
      <c r="AG199" s="20">
        <v>10221403.517739004</v>
      </c>
      <c r="AH199" s="20">
        <v>11575775.32927803</v>
      </c>
      <c r="AI199" s="20">
        <v>13746959.472597586</v>
      </c>
      <c r="AJ199" s="20">
        <v>17154176.408465348</v>
      </c>
      <c r="AK199" s="20">
        <v>20318344.501222886</v>
      </c>
      <c r="AL199" s="20">
        <v>24105534.678054187</v>
      </c>
      <c r="AM199" s="20">
        <v>27992027.1910115</v>
      </c>
      <c r="AN199" s="20">
        <v>31228726.946524799</v>
      </c>
      <c r="AO199" s="20">
        <v>35307498.147893451</v>
      </c>
      <c r="AP199" s="20">
        <v>40210791.71534247</v>
      </c>
      <c r="AQ199" s="20">
        <v>43405032.573939256</v>
      </c>
      <c r="AR199" s="20">
        <v>45735598.898693122</v>
      </c>
      <c r="AS199" s="20">
        <v>47215981.124481514</v>
      </c>
      <c r="AT199" s="20">
        <v>49252434.021931611</v>
      </c>
      <c r="AU199" s="20">
        <v>52101665.33525113</v>
      </c>
      <c r="AV199" s="20">
        <v>56069384.840817042</v>
      </c>
      <c r="AW199" s="20">
        <v>60546606.472696103</v>
      </c>
      <c r="AX199" s="20">
        <v>65463626.945955291</v>
      </c>
      <c r="AY199" s="20">
        <v>68551846.911925837</v>
      </c>
      <c r="AZ199" s="20">
        <v>72245004.345082819</v>
      </c>
      <c r="BA199" s="20">
        <v>76032532.999915853</v>
      </c>
      <c r="BB199" s="20">
        <v>80094364.072800308</v>
      </c>
      <c r="BC199" s="20">
        <v>81199702.626513466</v>
      </c>
      <c r="BD199" s="20">
        <v>81993510.818669096</v>
      </c>
      <c r="BE199" s="20">
        <v>82788800.431667954</v>
      </c>
      <c r="BF199" s="20">
        <v>83657162.654000685</v>
      </c>
      <c r="BG199" s="20">
        <v>86681370.86582084</v>
      </c>
      <c r="BH199" s="20">
        <v>91204882.841951132</v>
      </c>
      <c r="BI199" s="20">
        <v>96278073.046751425</v>
      </c>
      <c r="BJ199" s="20">
        <v>102494407.78882875</v>
      </c>
      <c r="BK199" s="20">
        <v>110668738.85500836</v>
      </c>
      <c r="BL199" s="20">
        <v>117599372.69785266</v>
      </c>
      <c r="BM199" s="20">
        <v>123520080.51236349</v>
      </c>
      <c r="BN199" s="20">
        <v>131636455.99819194</v>
      </c>
      <c r="BO199" s="20">
        <v>139505370.62162787</v>
      </c>
      <c r="BP199" s="20">
        <v>150609666.6057806</v>
      </c>
      <c r="BQ199" s="20">
        <v>159663527.1425001</v>
      </c>
      <c r="BR199" s="20">
        <v>169558372.27764404</v>
      </c>
      <c r="BS199" s="20">
        <v>178294338.51825023</v>
      </c>
      <c r="BT199" s="20">
        <v>189046993.86696577</v>
      </c>
      <c r="BU199" s="20">
        <v>201816682.01557383</v>
      </c>
      <c r="BV199" s="20">
        <v>213195214.46392339</v>
      </c>
      <c r="BW199" s="20">
        <v>227370913.3797009</v>
      </c>
      <c r="BX199" s="20">
        <v>243593384.49070489</v>
      </c>
      <c r="BY199" s="20">
        <v>260571215.44487011</v>
      </c>
      <c r="BZ199" s="20">
        <v>279769807.82632035</v>
      </c>
      <c r="CA199" s="20">
        <v>299062202.62914753</v>
      </c>
      <c r="CB199" s="20">
        <v>317769269.36615407</v>
      </c>
      <c r="CC199" s="20">
        <v>339583480.01163888</v>
      </c>
      <c r="CD199" s="20">
        <v>362922969.99826378</v>
      </c>
      <c r="CE199" s="20">
        <v>385727818.5853647</v>
      </c>
      <c r="CF199" s="20">
        <v>412475554.87957597</v>
      </c>
      <c r="CG199" s="20">
        <v>440605472.42436373</v>
      </c>
      <c r="CH199" s="20">
        <v>470885671.04450315</v>
      </c>
      <c r="CI199" s="20">
        <v>497172357.47973537</v>
      </c>
      <c r="CJ199" s="20">
        <v>522466880.239461</v>
      </c>
      <c r="CK199" s="20">
        <v>551544619.56970346</v>
      </c>
      <c r="CL199" s="20">
        <v>582299917.64900672</v>
      </c>
      <c r="CM199" s="20">
        <v>613852029.10442162</v>
      </c>
      <c r="CN199" s="20">
        <v>645037239.94988334</v>
      </c>
      <c r="CO199" s="20">
        <v>673989056.19581318</v>
      </c>
      <c r="CP199" s="20">
        <v>701757898.86729801</v>
      </c>
      <c r="CQ199" s="20">
        <v>728752156.60147405</v>
      </c>
      <c r="CR199" s="20">
        <v>759072670.78765321</v>
      </c>
      <c r="CS199" s="20">
        <v>789801686.43689239</v>
      </c>
      <c r="CT199" s="20">
        <v>822301661.64865065</v>
      </c>
      <c r="CU199" s="20">
        <v>855321250.57731426</v>
      </c>
      <c r="CV199" s="20">
        <v>888526605.32312942</v>
      </c>
      <c r="CW199" s="20">
        <v>922893243.61330104</v>
      </c>
      <c r="CX199" s="20">
        <v>958612388.16608346</v>
      </c>
      <c r="CY199" s="20">
        <v>995005526.08614731</v>
      </c>
      <c r="CZ199" s="20">
        <v>1030372108.353734</v>
      </c>
      <c r="DA199" s="20">
        <v>1065922411.3252126</v>
      </c>
      <c r="DB199" s="20">
        <v>1100113342.8139725</v>
      </c>
      <c r="DC199" s="20">
        <v>1136342854.821557</v>
      </c>
      <c r="DD199" s="20">
        <v>1172843052.1342063</v>
      </c>
      <c r="DE199" s="20">
        <v>1210372400.959239</v>
      </c>
      <c r="DF199" s="20">
        <v>1249358003.7355704</v>
      </c>
      <c r="DG199" s="20">
        <v>1287311029.8493886</v>
      </c>
      <c r="DH199" s="20">
        <v>1327234410.5833416</v>
      </c>
      <c r="DI199" s="20">
        <v>1368492994.6146545</v>
      </c>
      <c r="DJ199" s="9">
        <v>1408353978.1118269</v>
      </c>
      <c r="DK199" s="9">
        <v>1449616633.3829045</v>
      </c>
      <c r="DL199" s="9">
        <v>1492112021.8435624</v>
      </c>
      <c r="DM199" s="9">
        <v>1536406437.4126666</v>
      </c>
      <c r="DN199" s="9">
        <v>1582059095.2813027</v>
      </c>
    </row>
    <row r="200" spans="1:171" x14ac:dyDescent="0.25">
      <c r="F200" s="91"/>
      <c r="G200" s="91"/>
      <c r="H200" s="91"/>
      <c r="I200" s="91"/>
      <c r="J200" s="91"/>
      <c r="K200" s="172"/>
      <c r="L200" s="7"/>
    </row>
    <row r="201" spans="1:171" x14ac:dyDescent="0.25">
      <c r="A201" s="217" t="str">
        <f t="shared" si="23"/>
        <v>car_avgcap_core</v>
      </c>
      <c r="B201" s="41" t="s">
        <v>106</v>
      </c>
      <c r="C201" s="42" t="s">
        <v>107</v>
      </c>
      <c r="D201" s="41" t="s">
        <v>26</v>
      </c>
      <c r="E201" s="6" t="s">
        <v>44</v>
      </c>
      <c r="F201" s="88" t="s">
        <v>62</v>
      </c>
      <c r="G201" s="88" t="s">
        <v>53</v>
      </c>
      <c r="H201" s="88" t="s">
        <v>61</v>
      </c>
      <c r="I201" s="88">
        <v>1900</v>
      </c>
      <c r="J201" s="88">
        <v>2005</v>
      </c>
      <c r="K201" s="168" t="s">
        <v>75</v>
      </c>
      <c r="L201" s="8" t="str">
        <f>C201&amp;"_"&amp;H201&amp;"_"&amp;E201</f>
        <v>car_avgcap_core</v>
      </c>
      <c r="M201" s="18">
        <v>0</v>
      </c>
      <c r="N201" s="18">
        <v>1.5679999999999999E-4</v>
      </c>
      <c r="O201" s="18">
        <v>4.6412890855404359E-4</v>
      </c>
      <c r="P201" s="16">
        <v>8.7564302927268796E-4</v>
      </c>
      <c r="Q201" s="16">
        <v>1.3738242586452027E-3</v>
      </c>
      <c r="R201" s="16">
        <v>1.9482895321459518E-3</v>
      </c>
      <c r="S201" s="16">
        <v>2.5919084404291393E-3</v>
      </c>
      <c r="T201" s="16">
        <v>3.2993740157946875E-3</v>
      </c>
      <c r="U201" s="16">
        <v>4.066527766008075E-3</v>
      </c>
      <c r="V201" s="16">
        <v>4.8899918030220002E-3</v>
      </c>
      <c r="W201" s="16">
        <v>5.7669483042230201E-3</v>
      </c>
      <c r="X201" s="16">
        <v>6.6949979170798021E-3</v>
      </c>
      <c r="Y201" s="16">
        <v>7.6720640020943257E-3</v>
      </c>
      <c r="Z201" s="16">
        <v>8.6963251769733175E-3</v>
      </c>
      <c r="AA201" s="16">
        <v>9.7661662044793394E-3</v>
      </c>
      <c r="AB201" s="16">
        <v>1.088014124890657E-2</v>
      </c>
      <c r="AC201" s="16">
        <v>1.2036945750268119E-2</v>
      </c>
      <c r="AD201" s="16">
        <v>1.3235394471208993E-2</v>
      </c>
      <c r="AE201" s="16">
        <v>1.4474404071267979E-2</v>
      </c>
      <c r="AF201" s="16">
        <v>1.5752979070472829E-2</v>
      </c>
      <c r="AG201" s="16">
        <v>1.70702003962157E-2</v>
      </c>
      <c r="AH201" s="16">
        <v>1.8425215930446773E-2</v>
      </c>
      <c r="AI201" s="16">
        <v>1.9817232627715845E-2</v>
      </c>
      <c r="AJ201" s="16">
        <v>2.1245509882423439E-2</v>
      </c>
      <c r="AK201" s="16">
        <v>2.2709353900821488E-2</v>
      </c>
      <c r="AL201" s="16">
        <v>2.4208112889473804E-2</v>
      </c>
      <c r="AM201" s="16">
        <v>2.5741172913390793E-2</v>
      </c>
      <c r="AN201" s="16">
        <v>2.7307954308142823E-2</v>
      </c>
      <c r="AO201" s="16">
        <v>2.8907908553841739E-2</v>
      </c>
      <c r="AP201" s="16">
        <v>3.0540515536974587E-2</v>
      </c>
      <c r="AQ201" s="16">
        <v>3.2205281140107379E-2</v>
      </c>
      <c r="AR201" s="16">
        <v>3.3901735110463939E-2</v>
      </c>
      <c r="AS201" s="16">
        <v>3.5629429167067454E-2</v>
      </c>
      <c r="AT201" s="16">
        <v>3.738793531304907E-2</v>
      </c>
      <c r="AU201" s="16">
        <v>3.9176844325283518E-2</v>
      </c>
      <c r="AV201" s="16">
        <v>4.0995764398004751E-2</v>
      </c>
      <c r="AW201" s="16">
        <v>4.2844319920713109E-2</v>
      </c>
      <c r="AX201" s="16">
        <v>4.4722150373685148E-2</v>
      </c>
      <c r="AY201" s="16">
        <v>4.6628909326870215E-2</v>
      </c>
      <c r="AZ201" s="16">
        <v>4.8564263530007999E-2</v>
      </c>
      <c r="BA201" s="16">
        <v>5.0527892083510183E-2</v>
      </c>
      <c r="BB201" s="16">
        <v>5.2519485681082549E-2</v>
      </c>
      <c r="BC201" s="16">
        <v>5.453874591626811E-2</v>
      </c>
      <c r="BD201" s="16">
        <v>5.6585384646112319E-2</v>
      </c>
      <c r="BE201" s="16">
        <v>5.8659123406016145E-2</v>
      </c>
      <c r="BF201" s="16">
        <v>6.0759692870582062E-2</v>
      </c>
      <c r="BG201" s="16">
        <v>6.2886832355888669E-2</v>
      </c>
      <c r="BH201" s="16">
        <v>6.5040289359173331E-2</v>
      </c>
      <c r="BI201" s="16">
        <v>6.7219819132371128E-2</v>
      </c>
      <c r="BJ201" s="16">
        <v>6.9425184286359465E-2</v>
      </c>
      <c r="BK201" s="16">
        <v>7.1656154423115778E-2</v>
      </c>
      <c r="BL201" s="16">
        <v>7.3912505793293559E-2</v>
      </c>
      <c r="BM201" s="16">
        <v>7.6194020976996082E-2</v>
      </c>
      <c r="BN201" s="16">
        <v>7.8500488585756797E-2</v>
      </c>
      <c r="BO201" s="16">
        <v>8.0831702983941489E-2</v>
      </c>
      <c r="BP201" s="16">
        <v>8.3187464027968991E-2</v>
      </c>
      <c r="BQ201" s="16">
        <v>8.5567576821904856E-2</v>
      </c>
      <c r="BR201" s="16">
        <v>8.7971851488125627E-2</v>
      </c>
      <c r="BS201" s="16">
        <v>9.0400102951873854E-2</v>
      </c>
      <c r="BT201" s="16">
        <v>9.2852150738637201E-2</v>
      </c>
      <c r="BU201" s="16">
        <v>9.5327818783381077E-2</v>
      </c>
      <c r="BV201" s="16">
        <v>9.7826935250757516E-2</v>
      </c>
      <c r="BW201" s="16">
        <v>0.10034933236548424</v>
      </c>
      <c r="BX201" s="16">
        <v>0.1028948462521671</v>
      </c>
      <c r="BY201" s="16">
        <v>0.10546331678389431</v>
      </c>
      <c r="BZ201" s="16">
        <v>0.10805458743899492</v>
      </c>
      <c r="CA201" s="16">
        <v>0.11066850516539949</v>
      </c>
      <c r="CB201" s="16">
        <v>0.11330492025209164</v>
      </c>
      <c r="CC201" s="16">
        <v>0.11596368620717806</v>
      </c>
      <c r="CD201" s="16">
        <v>0.11864465964214345</v>
      </c>
      <c r="CE201" s="16">
        <v>0.12134770016189216</v>
      </c>
      <c r="CF201" s="16">
        <v>0.11175</v>
      </c>
      <c r="CG201" s="16">
        <v>0.1095</v>
      </c>
      <c r="CH201" s="16">
        <v>0.11025</v>
      </c>
      <c r="CI201" s="16">
        <v>0.10274999999999999</v>
      </c>
      <c r="CJ201" s="16">
        <v>9.9000000000000005E-2</v>
      </c>
      <c r="CK201" s="16">
        <v>0.10050000000000001</v>
      </c>
      <c r="CL201" s="16">
        <v>0.10050000000000001</v>
      </c>
      <c r="CM201" s="16">
        <v>9.2249999999999999E-2</v>
      </c>
      <c r="CN201" s="16">
        <v>9.1499999999999998E-2</v>
      </c>
      <c r="CO201" s="16">
        <v>7.5749999999999998E-2</v>
      </c>
      <c r="CP201" s="16">
        <v>7.4249999999999997E-2</v>
      </c>
      <c r="CQ201" s="16">
        <v>7.3499999999999996E-2</v>
      </c>
      <c r="CR201" s="16">
        <v>7.8E-2</v>
      </c>
      <c r="CS201" s="16">
        <v>7.9500000000000001E-2</v>
      </c>
      <c r="CT201" s="16">
        <v>8.1750000000000003E-2</v>
      </c>
      <c r="CU201" s="16">
        <v>8.3250000000000005E-2</v>
      </c>
      <c r="CV201" s="16">
        <v>8.4750000000000006E-2</v>
      </c>
      <c r="CW201" s="16">
        <v>8.8499999999999995E-2</v>
      </c>
      <c r="CX201" s="16">
        <v>9.2249999999999999E-2</v>
      </c>
      <c r="CY201" s="16">
        <v>9.9750000000000005E-2</v>
      </c>
      <c r="CZ201" s="16">
        <v>9.8250000000000004E-2</v>
      </c>
      <c r="DA201" s="16">
        <v>0.10425</v>
      </c>
      <c r="DB201" s="16">
        <v>0.105</v>
      </c>
      <c r="DC201" s="16">
        <v>0.11025</v>
      </c>
      <c r="DD201" s="16">
        <v>0.111</v>
      </c>
      <c r="DE201" s="16">
        <v>0.11246052631578947</v>
      </c>
      <c r="DF201" s="16">
        <v>0.11392105263157895</v>
      </c>
      <c r="DG201" s="16">
        <v>0.11611184210526317</v>
      </c>
      <c r="DH201" s="16">
        <v>0.11976315789473684</v>
      </c>
      <c r="DI201" s="16">
        <v>0.12268421052631578</v>
      </c>
      <c r="DJ201" s="16">
        <v>0.12268421052631578</v>
      </c>
      <c r="DK201" s="16">
        <v>0.12633552631578945</v>
      </c>
      <c r="DL201" s="16">
        <v>0.12852631578947368</v>
      </c>
      <c r="DM201" s="16">
        <v>0.13363815789473682</v>
      </c>
      <c r="DN201" s="16">
        <v>0.13509868421052601</v>
      </c>
      <c r="DO201" s="9"/>
      <c r="DP201" s="9"/>
      <c r="DQ201" s="25"/>
      <c r="DR201" s="9"/>
      <c r="DS201" s="9"/>
      <c r="DT201" s="9"/>
      <c r="DU201" s="9"/>
      <c r="DV201" s="9"/>
      <c r="DW201" s="9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</row>
    <row r="202" spans="1:171" x14ac:dyDescent="0.25">
      <c r="A202" s="217" t="str">
        <f t="shared" si="23"/>
        <v>car_avgcap_rimFSU</v>
      </c>
      <c r="B202" s="41" t="s">
        <v>106</v>
      </c>
      <c r="C202" s="42" t="s">
        <v>107</v>
      </c>
      <c r="D202" s="41" t="s">
        <v>71</v>
      </c>
      <c r="E202" s="6" t="s">
        <v>205</v>
      </c>
      <c r="F202" s="88" t="s">
        <v>62</v>
      </c>
      <c r="G202" s="88" t="s">
        <v>53</v>
      </c>
      <c r="H202" s="88" t="s">
        <v>61</v>
      </c>
      <c r="I202" s="88">
        <v>1900</v>
      </c>
      <c r="J202" s="88">
        <v>2005</v>
      </c>
      <c r="K202" s="168" t="s">
        <v>75</v>
      </c>
      <c r="L202" s="8" t="str">
        <f t="shared" ref="L202:L205" si="24">C202&amp;"_"&amp;H202&amp;"_"&amp;E202</f>
        <v>car_avgcap_rimFSU</v>
      </c>
      <c r="M202" s="18">
        <v>0</v>
      </c>
      <c r="N202" s="18">
        <v>1.9900000000000003E-5</v>
      </c>
      <c r="O202" s="18">
        <v>6.8223483960556757E-5</v>
      </c>
      <c r="P202" s="16">
        <v>1.4026073380426379E-4</v>
      </c>
      <c r="Q202" s="16">
        <v>2.3389164641790679E-4</v>
      </c>
      <c r="R202" s="16">
        <v>3.4775410009352172E-4</v>
      </c>
      <c r="S202" s="16">
        <v>4.8085808658246789E-4</v>
      </c>
      <c r="T202" s="16">
        <v>6.3243346517943594E-4</v>
      </c>
      <c r="U202" s="16">
        <v>8.0185442150252631E-4</v>
      </c>
      <c r="V202" s="16">
        <v>9.8859665564374611E-4</v>
      </c>
      <c r="W202" s="16">
        <v>1.1922108678365953E-3</v>
      </c>
      <c r="X202" s="16">
        <v>1.4123052524304834E-3</v>
      </c>
      <c r="Y202" s="16">
        <v>1.6485333646865837E-3</v>
      </c>
      <c r="Z202" s="16">
        <v>1.9005853841402198E-3</v>
      </c>
      <c r="AA202" s="16">
        <v>2.168181626522039E-3</v>
      </c>
      <c r="AB202" s="16">
        <v>2.4510676011336055E-3</v>
      </c>
      <c r="AC202" s="16">
        <v>2.749010164024077E-3</v>
      </c>
      <c r="AD202" s="16">
        <v>3.0617944688399977E-3</v>
      </c>
      <c r="AE202" s="16">
        <v>3.3892215115462875E-3</v>
      </c>
      <c r="AF202" s="16">
        <v>3.7311061259898775E-3</v>
      </c>
      <c r="AG202" s="16">
        <v>4.0872753276106214E-3</v>
      </c>
      <c r="AH202" s="16">
        <v>4.4575669300724119E-3</v>
      </c>
      <c r="AI202" s="16">
        <v>4.841828378723676E-3</v>
      </c>
      <c r="AJ202" s="16">
        <v>5.239915758399342E-3</v>
      </c>
      <c r="AK202" s="16">
        <v>5.6516929429214985E-3</v>
      </c>
      <c r="AL202" s="16">
        <v>6.0770308608972421E-3</v>
      </c>
      <c r="AM202" s="16">
        <v>6.5158068578170317E-3</v>
      </c>
      <c r="AN202" s="16">
        <v>6.9679041385443639E-3</v>
      </c>
      <c r="AO202" s="16">
        <v>7.4332112774170966E-3</v>
      </c>
      <c r="AP202" s="16">
        <v>7.9116217856028247E-3</v>
      </c>
      <c r="AQ202" s="16">
        <v>8.4030337272451711E-3</v>
      </c>
      <c r="AR202" s="16">
        <v>8.9073493774331214E-3</v>
      </c>
      <c r="AS202" s="16">
        <v>9.4244749162162907E-3</v>
      </c>
      <c r="AT202" s="16">
        <v>9.9543201538450001E-3</v>
      </c>
      <c r="AU202" s="16">
        <v>1.0496798283187288E-2</v>
      </c>
      <c r="AV202" s="16">
        <v>1.1051825655904644E-2</v>
      </c>
      <c r="AW202" s="16">
        <v>1.161932157948503E-2</v>
      </c>
      <c r="AX202" s="16">
        <v>1.2199208132657376E-2</v>
      </c>
      <c r="AY202" s="16">
        <v>1.2791409997065606E-2</v>
      </c>
      <c r="AZ202" s="16">
        <v>1.3395854303375159E-2</v>
      </c>
      <c r="BA202" s="16">
        <v>1.4012470490232293E-2</v>
      </c>
      <c r="BB202" s="16">
        <v>1.4641190174704895E-2</v>
      </c>
      <c r="BC202" s="16">
        <v>1.5281947033010227E-2</v>
      </c>
      <c r="BD202" s="16">
        <v>1.5934676690484897E-2</v>
      </c>
      <c r="BE202" s="16">
        <v>1.6599316619880553E-2</v>
      </c>
      <c r="BF202" s="16">
        <v>1.7275806047178689E-2</v>
      </c>
      <c r="BG202" s="16">
        <v>1.7964085864212373E-2</v>
      </c>
      <c r="BH202" s="16">
        <v>1.8664098547464446E-2</v>
      </c>
      <c r="BI202" s="16">
        <v>1.9375788082482248E-2</v>
      </c>
      <c r="BJ202" s="16">
        <v>2.0099099893410497E-2</v>
      </c>
      <c r="BK202" s="16">
        <v>2.0833980777197565E-2</v>
      </c>
      <c r="BL202" s="16">
        <v>2.1580378842077086E-2</v>
      </c>
      <c r="BM202" s="16">
        <v>2.2338243449968147E-2</v>
      </c>
      <c r="BN202" s="16">
        <v>2.3107525162473181E-2</v>
      </c>
      <c r="BO202" s="16">
        <v>2.3888175690184851E-2</v>
      </c>
      <c r="BP202" s="16">
        <v>2.4680147845041051E-2</v>
      </c>
      <c r="BQ202" s="16">
        <v>2.5483395495492236E-2</v>
      </c>
      <c r="BR202" s="16">
        <v>2.6297873524267559E-2</v>
      </c>
      <c r="BS202" s="16">
        <v>2.7123537788545999E-2</v>
      </c>
      <c r="BT202" s="16">
        <v>2.7960345082355766E-2</v>
      </c>
      <c r="BU202" s="16">
        <v>2.8808253101041612E-2</v>
      </c>
      <c r="BV202" s="16">
        <v>2.966722040765395E-2</v>
      </c>
      <c r="BW202" s="16">
        <v>3.0537206401124815E-2</v>
      </c>
      <c r="BX202" s="16">
        <v>3.1418171286109332E-2</v>
      </c>
      <c r="BY202" s="16">
        <v>3.2310076044379452E-2</v>
      </c>
      <c r="BZ202" s="16">
        <v>3.3212882407667448E-2</v>
      </c>
      <c r="CA202" s="16">
        <v>3.412655283186386E-2</v>
      </c>
      <c r="CB202" s="16">
        <v>3.5051050472483462E-2</v>
      </c>
      <c r="CC202" s="16">
        <v>3.4255413448144867E-2</v>
      </c>
      <c r="CD202" s="16">
        <v>3.6212865645181717E-2</v>
      </c>
      <c r="CE202" s="16">
        <v>3.7191591743700139E-2</v>
      </c>
      <c r="CF202" s="16">
        <v>3.914904394073699E-2</v>
      </c>
      <c r="CG202" s="16">
        <v>4.110649613777384E-2</v>
      </c>
      <c r="CH202" s="16">
        <v>4.3063948334810691E-2</v>
      </c>
      <c r="CI202" s="16">
        <v>4.4042674433329113E-2</v>
      </c>
      <c r="CJ202" s="16">
        <v>4.5021400531847541E-2</v>
      </c>
      <c r="CK202" s="16">
        <v>4.6000126630365956E-2</v>
      </c>
      <c r="CL202" s="16">
        <v>4.7957578827402814E-2</v>
      </c>
      <c r="CM202" s="16">
        <v>4.8936304925921235E-2</v>
      </c>
      <c r="CN202" s="16">
        <v>4.9915031024439664E-2</v>
      </c>
      <c r="CO202" s="16">
        <v>5.0999999999999997E-2</v>
      </c>
      <c r="CP202" s="16">
        <v>5.0999999999999997E-2</v>
      </c>
      <c r="CQ202" s="16">
        <v>5.1999999999999998E-2</v>
      </c>
      <c r="CR202" s="16">
        <v>5.3999999999999999E-2</v>
      </c>
      <c r="CS202" s="16">
        <v>5.3999999999999999E-2</v>
      </c>
      <c r="CT202" s="16">
        <v>5.5E-2</v>
      </c>
      <c r="CU202" s="16">
        <v>5.5E-2</v>
      </c>
      <c r="CV202" s="16">
        <v>5.7000000000000002E-2</v>
      </c>
      <c r="CW202" s="16">
        <v>5.8000000000000003E-2</v>
      </c>
      <c r="CX202" s="16">
        <v>5.8999999999999997E-2</v>
      </c>
      <c r="CY202" s="16">
        <v>0.06</v>
      </c>
      <c r="CZ202" s="16">
        <v>6.0999999999999999E-2</v>
      </c>
      <c r="DA202" s="16">
        <v>6.2E-2</v>
      </c>
      <c r="DB202" s="16">
        <v>6.3E-2</v>
      </c>
      <c r="DC202" s="16">
        <v>6.4000000000000001E-2</v>
      </c>
      <c r="DD202" s="16">
        <v>6.5000000000000002E-2</v>
      </c>
      <c r="DE202" s="16">
        <v>6.6240425602654293E-2</v>
      </c>
      <c r="DF202" s="16">
        <v>6.7902848646001476E-2</v>
      </c>
      <c r="DG202" s="16">
        <v>7.0029838631563285E-2</v>
      </c>
      <c r="DH202" s="16">
        <v>7.2379778565150404E-2</v>
      </c>
      <c r="DI202" s="16">
        <v>7.3783137472531402E-2</v>
      </c>
      <c r="DJ202" s="16">
        <v>7.2699984507208201E-2</v>
      </c>
      <c r="DK202" s="16">
        <v>7.3984353256039373E-2</v>
      </c>
      <c r="DL202" s="16">
        <v>7.5278549673207046E-2</v>
      </c>
      <c r="DM202" s="16">
        <v>7.6582552448035815E-2</v>
      </c>
      <c r="DN202" s="16">
        <v>7.7896340521305119E-2</v>
      </c>
      <c r="DO202" s="9"/>
      <c r="DP202" s="9"/>
      <c r="DQ202" s="9"/>
      <c r="DR202" s="9"/>
      <c r="DS202" s="9"/>
      <c r="DT202" s="9"/>
      <c r="DU202" s="9"/>
      <c r="DV202" s="9"/>
      <c r="DW202" s="9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</row>
    <row r="203" spans="1:171" x14ac:dyDescent="0.25">
      <c r="A203" s="217" t="str">
        <f t="shared" si="23"/>
        <v>car_avgcap_rim</v>
      </c>
      <c r="B203" s="41" t="s">
        <v>106</v>
      </c>
      <c r="C203" s="42" t="s">
        <v>107</v>
      </c>
      <c r="D203" s="41" t="s">
        <v>108</v>
      </c>
      <c r="E203" s="6" t="s">
        <v>152</v>
      </c>
      <c r="F203" s="88" t="s">
        <v>62</v>
      </c>
      <c r="G203" s="88" t="s">
        <v>53</v>
      </c>
      <c r="H203" s="88" t="s">
        <v>61</v>
      </c>
      <c r="I203" s="88">
        <v>1900</v>
      </c>
      <c r="J203" s="88">
        <v>2005</v>
      </c>
      <c r="K203" s="168" t="s">
        <v>75</v>
      </c>
      <c r="L203" s="8" t="str">
        <f t="shared" si="24"/>
        <v>car_avgcap_rim</v>
      </c>
      <c r="M203" s="18">
        <v>0</v>
      </c>
      <c r="N203" s="18">
        <v>1.9900000000000003E-5</v>
      </c>
      <c r="O203" s="18">
        <v>6.8223483960556757E-5</v>
      </c>
      <c r="P203" s="16">
        <v>1.4026073380426379E-4</v>
      </c>
      <c r="Q203" s="16">
        <v>2.3389164641790679E-4</v>
      </c>
      <c r="R203" s="16">
        <v>3.4775410009352172E-4</v>
      </c>
      <c r="S203" s="16">
        <v>4.8085808658246789E-4</v>
      </c>
      <c r="T203" s="16">
        <v>6.3243346517943594E-4</v>
      </c>
      <c r="U203" s="16">
        <v>8.0185442150252631E-4</v>
      </c>
      <c r="V203" s="16">
        <v>9.8859665564374611E-4</v>
      </c>
      <c r="W203" s="16">
        <v>1.1922108678365953E-3</v>
      </c>
      <c r="X203" s="16">
        <v>1.4123052524304834E-3</v>
      </c>
      <c r="Y203" s="16">
        <v>1.6485333646865837E-3</v>
      </c>
      <c r="Z203" s="16">
        <v>1.9005853841402198E-3</v>
      </c>
      <c r="AA203" s="16">
        <v>2.168181626522039E-3</v>
      </c>
      <c r="AB203" s="16">
        <v>2.4510676011336055E-3</v>
      </c>
      <c r="AC203" s="16">
        <v>2.749010164024077E-3</v>
      </c>
      <c r="AD203" s="16">
        <v>3.0617944688399977E-3</v>
      </c>
      <c r="AE203" s="16">
        <v>3.3892215115462875E-3</v>
      </c>
      <c r="AF203" s="16">
        <v>3.7311061259898775E-3</v>
      </c>
      <c r="AG203" s="16">
        <v>4.0872753276106214E-3</v>
      </c>
      <c r="AH203" s="16">
        <v>4.4575669300724119E-3</v>
      </c>
      <c r="AI203" s="16">
        <v>4.841828378723676E-3</v>
      </c>
      <c r="AJ203" s="16">
        <v>5.239915758399342E-3</v>
      </c>
      <c r="AK203" s="16">
        <v>5.6516929429214985E-3</v>
      </c>
      <c r="AL203" s="16">
        <v>6.0770308608972421E-3</v>
      </c>
      <c r="AM203" s="16">
        <v>6.5158068578170317E-3</v>
      </c>
      <c r="AN203" s="16">
        <v>6.9679041385443639E-3</v>
      </c>
      <c r="AO203" s="16">
        <v>7.4332112774170966E-3</v>
      </c>
      <c r="AP203" s="16">
        <v>7.9116217856028247E-3</v>
      </c>
      <c r="AQ203" s="16">
        <v>8.4030337272451711E-3</v>
      </c>
      <c r="AR203" s="16">
        <v>8.9073493774331214E-3</v>
      </c>
      <c r="AS203" s="16">
        <v>9.4244749162162907E-3</v>
      </c>
      <c r="AT203" s="16">
        <v>9.9543201538450001E-3</v>
      </c>
      <c r="AU203" s="16">
        <v>1.0496798283187288E-2</v>
      </c>
      <c r="AV203" s="16">
        <v>1.1051825655904644E-2</v>
      </c>
      <c r="AW203" s="16">
        <v>1.161932157948503E-2</v>
      </c>
      <c r="AX203" s="16">
        <v>1.2199208132657376E-2</v>
      </c>
      <c r="AY203" s="16">
        <v>1.2791409997065606E-2</v>
      </c>
      <c r="AZ203" s="16">
        <v>1.3395854303375159E-2</v>
      </c>
      <c r="BA203" s="16">
        <v>1.4012470490232293E-2</v>
      </c>
      <c r="BB203" s="16">
        <v>1.4641190174704895E-2</v>
      </c>
      <c r="BC203" s="16">
        <v>1.5281947033010227E-2</v>
      </c>
      <c r="BD203" s="16">
        <v>1.5934676690484897E-2</v>
      </c>
      <c r="BE203" s="16">
        <v>1.6599316619880553E-2</v>
      </c>
      <c r="BF203" s="16">
        <v>1.7275806047178689E-2</v>
      </c>
      <c r="BG203" s="16">
        <v>1.7964085864212373E-2</v>
      </c>
      <c r="BH203" s="16">
        <v>1.8664098547464446E-2</v>
      </c>
      <c r="BI203" s="16">
        <v>1.9375788082482248E-2</v>
      </c>
      <c r="BJ203" s="16">
        <v>2.0099099893410497E-2</v>
      </c>
      <c r="BK203" s="16">
        <v>2.0833980777197565E-2</v>
      </c>
      <c r="BL203" s="16">
        <v>2.1580378842077086E-2</v>
      </c>
      <c r="BM203" s="16">
        <v>2.2338243449968147E-2</v>
      </c>
      <c r="BN203" s="16">
        <v>2.3107525162473181E-2</v>
      </c>
      <c r="BO203" s="16">
        <v>2.3888175690184851E-2</v>
      </c>
      <c r="BP203" s="16">
        <v>2.4680147845041051E-2</v>
      </c>
      <c r="BQ203" s="16">
        <v>2.5483395495492236E-2</v>
      </c>
      <c r="BR203" s="16">
        <v>2.6297873524267559E-2</v>
      </c>
      <c r="BS203" s="16">
        <v>2.7123537788545999E-2</v>
      </c>
      <c r="BT203" s="16">
        <v>2.7960345082355766E-2</v>
      </c>
      <c r="BU203" s="16">
        <v>2.8808253101041612E-2</v>
      </c>
      <c r="BV203" s="16">
        <v>2.966722040765395E-2</v>
      </c>
      <c r="BW203" s="16">
        <v>3.0537206401124815E-2</v>
      </c>
      <c r="BX203" s="16">
        <v>3.1418171286109332E-2</v>
      </c>
      <c r="BY203" s="16">
        <v>3.2310076044379452E-2</v>
      </c>
      <c r="BZ203" s="16">
        <v>3.3212882407667448E-2</v>
      </c>
      <c r="CA203" s="16">
        <v>3.412655283186386E-2</v>
      </c>
      <c r="CB203" s="16">
        <v>3.5051050472483462E-2</v>
      </c>
      <c r="CC203" s="16">
        <v>3.4255413448144867E-2</v>
      </c>
      <c r="CD203" s="16">
        <v>3.6212865645181717E-2</v>
      </c>
      <c r="CE203" s="16">
        <v>3.7191591743700139E-2</v>
      </c>
      <c r="CF203" s="16">
        <v>3.914904394073699E-2</v>
      </c>
      <c r="CG203" s="16">
        <v>4.110649613777384E-2</v>
      </c>
      <c r="CH203" s="16">
        <v>4.3063948334810691E-2</v>
      </c>
      <c r="CI203" s="16">
        <v>4.4042674433329113E-2</v>
      </c>
      <c r="CJ203" s="16">
        <v>4.5021400531847541E-2</v>
      </c>
      <c r="CK203" s="16">
        <v>4.6000126630365956E-2</v>
      </c>
      <c r="CL203" s="16">
        <v>4.7957578827402814E-2</v>
      </c>
      <c r="CM203" s="16">
        <v>4.8936304925921235E-2</v>
      </c>
      <c r="CN203" s="16">
        <v>4.9915031024439664E-2</v>
      </c>
      <c r="CO203" s="16">
        <v>5.0999999999999997E-2</v>
      </c>
      <c r="CP203" s="16">
        <v>5.0999999999999997E-2</v>
      </c>
      <c r="CQ203" s="16">
        <v>5.1999999999999998E-2</v>
      </c>
      <c r="CR203" s="16">
        <v>5.3999999999999999E-2</v>
      </c>
      <c r="CS203" s="16">
        <v>5.3999999999999999E-2</v>
      </c>
      <c r="CT203" s="16">
        <v>5.5E-2</v>
      </c>
      <c r="CU203" s="16">
        <v>5.5E-2</v>
      </c>
      <c r="CV203" s="16">
        <v>5.7000000000000002E-2</v>
      </c>
      <c r="CW203" s="16">
        <v>5.8000000000000003E-2</v>
      </c>
      <c r="CX203" s="16">
        <v>5.8999999999999997E-2</v>
      </c>
      <c r="CY203" s="16">
        <v>0.06</v>
      </c>
      <c r="CZ203" s="16">
        <v>6.0999999999999999E-2</v>
      </c>
      <c r="DA203" s="16">
        <v>6.2E-2</v>
      </c>
      <c r="DB203" s="16">
        <v>6.3E-2</v>
      </c>
      <c r="DC203" s="16">
        <v>6.4000000000000001E-2</v>
      </c>
      <c r="DD203" s="16">
        <v>6.5000000000000002E-2</v>
      </c>
      <c r="DE203" s="16">
        <v>6.6240425602654293E-2</v>
      </c>
      <c r="DF203" s="16">
        <v>6.7902848646001476E-2</v>
      </c>
      <c r="DG203" s="16">
        <v>7.0029838631563285E-2</v>
      </c>
      <c r="DH203" s="16">
        <v>7.2379778565150404E-2</v>
      </c>
      <c r="DI203" s="16">
        <v>7.3783137472531402E-2</v>
      </c>
      <c r="DJ203" s="16">
        <v>7.2699984507208201E-2</v>
      </c>
      <c r="DK203" s="16">
        <v>7.3984353256039373E-2</v>
      </c>
      <c r="DL203" s="16">
        <v>7.5278549673207046E-2</v>
      </c>
      <c r="DM203" s="16">
        <v>7.6582552448035815E-2</v>
      </c>
      <c r="DN203" s="16">
        <v>7.7896340521305119E-2</v>
      </c>
      <c r="DO203" s="9"/>
      <c r="DP203" s="9"/>
      <c r="DQ203" s="9"/>
      <c r="DR203" s="9"/>
      <c r="DS203" s="9"/>
      <c r="DT203" s="9"/>
      <c r="DU203" s="9"/>
      <c r="DV203" s="9"/>
      <c r="DW203" s="9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</row>
    <row r="204" spans="1:171" x14ac:dyDescent="0.25">
      <c r="A204" s="217" t="str">
        <f t="shared" si="23"/>
        <v>car_avgcap_peri</v>
      </c>
      <c r="B204" s="41" t="s">
        <v>106</v>
      </c>
      <c r="C204" s="42" t="s">
        <v>107</v>
      </c>
      <c r="D204" s="41" t="s">
        <v>109</v>
      </c>
      <c r="E204" s="6" t="s">
        <v>45</v>
      </c>
      <c r="F204" s="88" t="s">
        <v>62</v>
      </c>
      <c r="G204" s="88" t="s">
        <v>53</v>
      </c>
      <c r="H204" s="88" t="s">
        <v>61</v>
      </c>
      <c r="I204" s="88">
        <v>1900</v>
      </c>
      <c r="J204" s="88">
        <v>2005</v>
      </c>
      <c r="K204" s="168" t="s">
        <v>75</v>
      </c>
      <c r="L204" s="8" t="str">
        <f t="shared" si="24"/>
        <v>car_avgcap_peri</v>
      </c>
      <c r="M204" s="18">
        <v>0</v>
      </c>
      <c r="N204" s="18">
        <v>1.9900000000000003E-5</v>
      </c>
      <c r="O204" s="18">
        <v>6.8223483960556757E-5</v>
      </c>
      <c r="P204" s="16">
        <v>1.4026073380426379E-4</v>
      </c>
      <c r="Q204" s="16">
        <v>2.3389164641790679E-4</v>
      </c>
      <c r="R204" s="16">
        <v>3.4775410009352172E-4</v>
      </c>
      <c r="S204" s="16">
        <v>4.8085808658246789E-4</v>
      </c>
      <c r="T204" s="16">
        <v>6.3243346517943594E-4</v>
      </c>
      <c r="U204" s="16">
        <v>8.0185442150252631E-4</v>
      </c>
      <c r="V204" s="16">
        <v>9.8859665564374611E-4</v>
      </c>
      <c r="W204" s="16">
        <v>1.1922108678365953E-3</v>
      </c>
      <c r="X204" s="16">
        <v>1.4123052524304834E-3</v>
      </c>
      <c r="Y204" s="16">
        <v>1.6485333646865837E-3</v>
      </c>
      <c r="Z204" s="16">
        <v>1.9005853841402198E-3</v>
      </c>
      <c r="AA204" s="16">
        <v>2.168181626522039E-3</v>
      </c>
      <c r="AB204" s="16">
        <v>2.4510676011336055E-3</v>
      </c>
      <c r="AC204" s="16">
        <v>2.749010164024077E-3</v>
      </c>
      <c r="AD204" s="16">
        <v>3.0617944688399977E-3</v>
      </c>
      <c r="AE204" s="16">
        <v>3.3892215115462875E-3</v>
      </c>
      <c r="AF204" s="16">
        <v>3.7311061259898775E-3</v>
      </c>
      <c r="AG204" s="16">
        <v>4.0872753276106214E-3</v>
      </c>
      <c r="AH204" s="16">
        <v>4.4575669300724119E-3</v>
      </c>
      <c r="AI204" s="16">
        <v>4.841828378723676E-3</v>
      </c>
      <c r="AJ204" s="16">
        <v>5.239915758399342E-3</v>
      </c>
      <c r="AK204" s="16">
        <v>5.6516929429214985E-3</v>
      </c>
      <c r="AL204" s="16">
        <v>6.0770308608972421E-3</v>
      </c>
      <c r="AM204" s="16">
        <v>6.5158068578170317E-3</v>
      </c>
      <c r="AN204" s="16">
        <v>6.9679041385443639E-3</v>
      </c>
      <c r="AO204" s="16">
        <v>7.4332112774170966E-3</v>
      </c>
      <c r="AP204" s="16">
        <v>7.9116217856028247E-3</v>
      </c>
      <c r="AQ204" s="16">
        <v>8.4030337272451711E-3</v>
      </c>
      <c r="AR204" s="16">
        <v>8.9073493774331214E-3</v>
      </c>
      <c r="AS204" s="16">
        <v>9.4244749162162907E-3</v>
      </c>
      <c r="AT204" s="16">
        <v>9.9543201538450001E-3</v>
      </c>
      <c r="AU204" s="16">
        <v>1.0496798283187288E-2</v>
      </c>
      <c r="AV204" s="16">
        <v>1.1051825655904644E-2</v>
      </c>
      <c r="AW204" s="16">
        <v>1.161932157948503E-2</v>
      </c>
      <c r="AX204" s="16">
        <v>1.2199208132657376E-2</v>
      </c>
      <c r="AY204" s="16">
        <v>1.2791409997065606E-2</v>
      </c>
      <c r="AZ204" s="16">
        <v>1.3395854303375159E-2</v>
      </c>
      <c r="BA204" s="16">
        <v>1.4012470490232293E-2</v>
      </c>
      <c r="BB204" s="16">
        <v>1.4641190174704895E-2</v>
      </c>
      <c r="BC204" s="16">
        <v>1.5281947033010227E-2</v>
      </c>
      <c r="BD204" s="16">
        <v>1.5934676690484897E-2</v>
      </c>
      <c r="BE204" s="16">
        <v>1.6599316619880553E-2</v>
      </c>
      <c r="BF204" s="16">
        <v>1.7275806047178689E-2</v>
      </c>
      <c r="BG204" s="16">
        <v>1.7964085864212373E-2</v>
      </c>
      <c r="BH204" s="16">
        <v>1.8664098547464446E-2</v>
      </c>
      <c r="BI204" s="16">
        <v>1.9375788082482248E-2</v>
      </c>
      <c r="BJ204" s="16">
        <v>2.0099099893410497E-2</v>
      </c>
      <c r="BK204" s="16">
        <v>2.0833980777197565E-2</v>
      </c>
      <c r="BL204" s="16">
        <v>2.1580378842077086E-2</v>
      </c>
      <c r="BM204" s="16">
        <v>2.2338243449968147E-2</v>
      </c>
      <c r="BN204" s="16">
        <v>2.3107525162473181E-2</v>
      </c>
      <c r="BO204" s="16">
        <v>2.3888175690184851E-2</v>
      </c>
      <c r="BP204" s="16">
        <v>2.4680147845041051E-2</v>
      </c>
      <c r="BQ204" s="16">
        <v>2.5483395495492236E-2</v>
      </c>
      <c r="BR204" s="16">
        <v>2.6297873524267559E-2</v>
      </c>
      <c r="BS204" s="16">
        <v>2.7123537788545999E-2</v>
      </c>
      <c r="BT204" s="16">
        <v>2.7960345082355766E-2</v>
      </c>
      <c r="BU204" s="16">
        <v>2.8808253101041612E-2</v>
      </c>
      <c r="BV204" s="16">
        <v>2.966722040765395E-2</v>
      </c>
      <c r="BW204" s="16">
        <v>3.0537206401124815E-2</v>
      </c>
      <c r="BX204" s="16">
        <v>3.1418171286109332E-2</v>
      </c>
      <c r="BY204" s="16">
        <v>3.2310076044379452E-2</v>
      </c>
      <c r="BZ204" s="16">
        <v>3.3212882407667448E-2</v>
      </c>
      <c r="CA204" s="16">
        <v>3.412655283186386E-2</v>
      </c>
      <c r="CB204" s="16">
        <v>3.5051050472483462E-2</v>
      </c>
      <c r="CC204" s="16">
        <v>3.4255413448144867E-2</v>
      </c>
      <c r="CD204" s="16">
        <v>3.6212865645181717E-2</v>
      </c>
      <c r="CE204" s="16">
        <v>3.7191591743700139E-2</v>
      </c>
      <c r="CF204" s="16">
        <v>3.914904394073699E-2</v>
      </c>
      <c r="CG204" s="16">
        <v>4.110649613777384E-2</v>
      </c>
      <c r="CH204" s="16">
        <v>4.3063948334810691E-2</v>
      </c>
      <c r="CI204" s="16">
        <v>4.4042674433329113E-2</v>
      </c>
      <c r="CJ204" s="16">
        <v>4.5021400531847541E-2</v>
      </c>
      <c r="CK204" s="16">
        <v>4.6000126630365956E-2</v>
      </c>
      <c r="CL204" s="16">
        <v>4.7957578827402814E-2</v>
      </c>
      <c r="CM204" s="16">
        <v>4.8936304925921235E-2</v>
      </c>
      <c r="CN204" s="16">
        <v>4.9915031024439664E-2</v>
      </c>
      <c r="CO204" s="16">
        <v>5.0999999999999997E-2</v>
      </c>
      <c r="CP204" s="16">
        <v>5.0999999999999997E-2</v>
      </c>
      <c r="CQ204" s="16">
        <v>5.1999999999999998E-2</v>
      </c>
      <c r="CR204" s="16">
        <v>5.3999999999999999E-2</v>
      </c>
      <c r="CS204" s="16">
        <v>5.3999999999999999E-2</v>
      </c>
      <c r="CT204" s="16">
        <v>5.5E-2</v>
      </c>
      <c r="CU204" s="16">
        <v>5.5E-2</v>
      </c>
      <c r="CV204" s="16">
        <v>5.7000000000000002E-2</v>
      </c>
      <c r="CW204" s="16">
        <v>5.8000000000000003E-2</v>
      </c>
      <c r="CX204" s="16">
        <v>5.8999999999999997E-2</v>
      </c>
      <c r="CY204" s="16">
        <v>0.06</v>
      </c>
      <c r="CZ204" s="16">
        <v>6.0999999999999999E-2</v>
      </c>
      <c r="DA204" s="16">
        <v>6.2E-2</v>
      </c>
      <c r="DB204" s="16">
        <v>6.3E-2</v>
      </c>
      <c r="DC204" s="16">
        <v>6.4000000000000001E-2</v>
      </c>
      <c r="DD204" s="16">
        <v>6.5000000000000002E-2</v>
      </c>
      <c r="DE204" s="16">
        <v>6.6240425602654293E-2</v>
      </c>
      <c r="DF204" s="16">
        <v>6.7902848646001476E-2</v>
      </c>
      <c r="DG204" s="16">
        <v>7.0029838631563285E-2</v>
      </c>
      <c r="DH204" s="16">
        <v>7.2379778565150404E-2</v>
      </c>
      <c r="DI204" s="16">
        <v>7.3783137472531402E-2</v>
      </c>
      <c r="DJ204" s="16">
        <v>7.2699984507208201E-2</v>
      </c>
      <c r="DK204" s="16">
        <v>7.3984353256039373E-2</v>
      </c>
      <c r="DL204" s="16">
        <v>7.5278549673207046E-2</v>
      </c>
      <c r="DM204" s="16">
        <v>7.6582552448035815E-2</v>
      </c>
      <c r="DN204" s="16">
        <v>7.7896340521305119E-2</v>
      </c>
      <c r="DO204" s="9"/>
      <c r="DP204" s="9"/>
      <c r="DQ204" s="9"/>
      <c r="DR204" s="9"/>
      <c r="DS204" s="9"/>
      <c r="DT204" s="9"/>
      <c r="DU204" s="9"/>
      <c r="DV204" s="9"/>
      <c r="DW204" s="9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</row>
    <row r="205" spans="1:171" x14ac:dyDescent="0.25">
      <c r="A205" s="217" t="str">
        <f t="shared" si="23"/>
        <v>car_avgcap_glob</v>
      </c>
      <c r="B205" s="41" t="s">
        <v>106</v>
      </c>
      <c r="C205" s="42" t="s">
        <v>107</v>
      </c>
      <c r="D205" s="41" t="s">
        <v>15</v>
      </c>
      <c r="E205" s="6" t="s">
        <v>46</v>
      </c>
      <c r="F205" s="88" t="s">
        <v>62</v>
      </c>
      <c r="G205" s="88" t="s">
        <v>53</v>
      </c>
      <c r="H205" s="88" t="s">
        <v>61</v>
      </c>
      <c r="I205" s="88">
        <v>1900</v>
      </c>
      <c r="J205" s="88">
        <v>2005</v>
      </c>
      <c r="K205" s="168" t="s">
        <v>75</v>
      </c>
      <c r="L205" s="8" t="str">
        <f t="shared" si="24"/>
        <v>car_avgcap_glob</v>
      </c>
      <c r="M205" s="18">
        <v>0</v>
      </c>
      <c r="N205" s="18">
        <v>9.0157198255135329E-5</v>
      </c>
      <c r="O205" s="18">
        <v>2.461883663305122E-4</v>
      </c>
      <c r="P205" s="22">
        <v>4.3768295637065482E-4</v>
      </c>
      <c r="Q205" s="22">
        <v>7.8920296756661355E-4</v>
      </c>
      <c r="R205" s="22">
        <v>1.0907207418832984E-3</v>
      </c>
      <c r="S205" s="22">
        <v>1.5003838080265011E-3</v>
      </c>
      <c r="T205" s="22">
        <v>2.3936847031861171E-3</v>
      </c>
      <c r="U205" s="22">
        <v>3.0908134614096947E-3</v>
      </c>
      <c r="V205" s="22">
        <v>4.046207036207344E-3</v>
      </c>
      <c r="W205" s="22">
        <v>5.007958147698781E-3</v>
      </c>
      <c r="X205" s="22">
        <v>5.686893383948257E-3</v>
      </c>
      <c r="Y205" s="22">
        <v>7.0222423393370556E-3</v>
      </c>
      <c r="Z205" s="22">
        <v>8.070209912755753E-3</v>
      </c>
      <c r="AA205" s="22">
        <v>1.0343250191780621E-2</v>
      </c>
      <c r="AB205" s="22">
        <v>1.1533722609979039E-2</v>
      </c>
      <c r="AC205" s="22">
        <v>1.285568895401978E-2</v>
      </c>
      <c r="AD205" s="22">
        <v>1.3864431794823981E-2</v>
      </c>
      <c r="AE205" s="22">
        <v>1.4897546046489851E-2</v>
      </c>
      <c r="AF205" s="22">
        <v>1.6480136347232433E-2</v>
      </c>
      <c r="AG205" s="22">
        <v>1.7815134433202411E-2</v>
      </c>
      <c r="AH205" s="22">
        <v>1.904044669598972E-2</v>
      </c>
      <c r="AI205" s="22">
        <v>2.0214397245017432E-2</v>
      </c>
      <c r="AJ205" s="22">
        <v>2.183941492356746E-2</v>
      </c>
      <c r="AK205" s="22">
        <v>2.2688001671722306E-2</v>
      </c>
      <c r="AL205" s="22">
        <v>2.4006244694370116E-2</v>
      </c>
      <c r="AM205" s="22">
        <v>2.5213957931886039E-2</v>
      </c>
      <c r="AN205" s="22">
        <v>2.5794900145831946E-2</v>
      </c>
      <c r="AO205" s="22">
        <v>2.7636001801285868E-2</v>
      </c>
      <c r="AP205" s="22">
        <v>2.9584432669816502E-2</v>
      </c>
      <c r="AQ205" s="22">
        <v>3.0489230266883275E-2</v>
      </c>
      <c r="AR205" s="22">
        <v>3.1436482338964233E-2</v>
      </c>
      <c r="AS205" s="22">
        <v>3.0289569990518985E-2</v>
      </c>
      <c r="AT205" s="22">
        <v>3.2441737547436095E-2</v>
      </c>
      <c r="AU205" s="22">
        <v>3.4804236280657277E-2</v>
      </c>
      <c r="AV205" s="22">
        <v>3.7461452380896224E-2</v>
      </c>
      <c r="AW205" s="22">
        <v>3.9003177224317072E-2</v>
      </c>
      <c r="AX205" s="22">
        <v>4.0200792797056885E-2</v>
      </c>
      <c r="AY205" s="22">
        <v>3.6960949519566674E-2</v>
      </c>
      <c r="AZ205" s="22">
        <v>4.3383837138815842E-2</v>
      </c>
      <c r="BA205" s="22">
        <v>5.199491331137257E-2</v>
      </c>
      <c r="BB205" s="22">
        <v>5.4396557504717377E-2</v>
      </c>
      <c r="BC205" s="22">
        <v>4.8332650970118893E-2</v>
      </c>
      <c r="BD205" s="22">
        <v>4.8115894365589308E-2</v>
      </c>
      <c r="BE205" s="22">
        <v>5.1539405354486041E-2</v>
      </c>
      <c r="BF205" s="22">
        <v>4.9121754362007115E-2</v>
      </c>
      <c r="BG205" s="22">
        <v>5.853574061595776E-2</v>
      </c>
      <c r="BH205" s="22">
        <v>6.1924156742637314E-2</v>
      </c>
      <c r="BI205" s="22">
        <v>6.2641551797623471E-2</v>
      </c>
      <c r="BJ205" s="22">
        <v>6.364368646013753E-2</v>
      </c>
      <c r="BK205" s="22">
        <v>6.4565656376204109E-2</v>
      </c>
      <c r="BL205" s="22">
        <v>6.7728848614213591E-2</v>
      </c>
      <c r="BM205" s="22">
        <v>6.8932668346160242E-2</v>
      </c>
      <c r="BN205" s="22">
        <v>6.7351549535519833E-2</v>
      </c>
      <c r="BO205" s="22">
        <v>6.5751903869273778E-2</v>
      </c>
      <c r="BP205" s="22">
        <v>6.6441181250860237E-2</v>
      </c>
      <c r="BQ205" s="22">
        <v>6.5878712392824626E-2</v>
      </c>
      <c r="BR205" s="22">
        <v>6.5368970030246623E-2</v>
      </c>
      <c r="BS205" s="22">
        <v>6.0043801208604308E-2</v>
      </c>
      <c r="BT205" s="22">
        <v>6.3786244396990849E-2</v>
      </c>
      <c r="BU205" s="22">
        <v>6.4883285550453751E-2</v>
      </c>
      <c r="BV205" s="22">
        <v>6.5193890821139217E-2</v>
      </c>
      <c r="BW205" s="22">
        <v>6.5316883719332267E-2</v>
      </c>
      <c r="BX205" s="22">
        <v>6.5799654770984817E-2</v>
      </c>
      <c r="BY205" s="22">
        <v>6.6761284171437771E-2</v>
      </c>
      <c r="BZ205" s="22">
        <v>6.9759327670693067E-2</v>
      </c>
      <c r="CA205" s="22">
        <v>6.8559656423048912E-2</v>
      </c>
      <c r="CB205" s="22">
        <v>6.5382868783016135E-2</v>
      </c>
      <c r="CC205" s="22">
        <v>6.708092241667872E-2</v>
      </c>
      <c r="CD205" s="22">
        <v>6.4460239617975035E-2</v>
      </c>
      <c r="CE205" s="22">
        <v>6.1227295790205701E-2</v>
      </c>
      <c r="CF205" s="22">
        <v>6.0500412566871824E-2</v>
      </c>
      <c r="CG205" s="22">
        <v>6.1354096649685018E-2</v>
      </c>
      <c r="CH205" s="22">
        <v>6.4225245787778898E-2</v>
      </c>
      <c r="CI205" s="22">
        <v>6.2030794077392683E-2</v>
      </c>
      <c r="CJ205" s="22">
        <v>5.9743893272012349E-2</v>
      </c>
      <c r="CK205" s="22">
        <v>6.2137275803164582E-2</v>
      </c>
      <c r="CL205" s="22">
        <v>6.4277247441136179E-2</v>
      </c>
      <c r="CM205" s="22">
        <v>6.1731810520588362E-2</v>
      </c>
      <c r="CN205" s="22">
        <v>6.2019266117769263E-2</v>
      </c>
      <c r="CO205" s="22">
        <v>5.7922351691792565E-2</v>
      </c>
      <c r="CP205" s="22">
        <v>5.7161658728442463E-2</v>
      </c>
      <c r="CQ205" s="22">
        <v>5.6830914509993183E-2</v>
      </c>
      <c r="CR205" s="22">
        <v>5.9245947146150779E-2</v>
      </c>
      <c r="CS205" s="22">
        <v>6.0927324003683565E-2</v>
      </c>
      <c r="CT205" s="22">
        <v>6.2447746214172511E-2</v>
      </c>
      <c r="CU205" s="22">
        <v>6.2080774563367455E-2</v>
      </c>
      <c r="CV205" s="22">
        <v>6.3126526567668248E-2</v>
      </c>
      <c r="CW205" s="22">
        <v>6.5041879959963939E-2</v>
      </c>
      <c r="CX205" s="22">
        <v>6.5244829681296773E-2</v>
      </c>
      <c r="CY205" s="22">
        <v>6.4843333234513273E-2</v>
      </c>
      <c r="CZ205" s="22">
        <v>6.4993306750620886E-2</v>
      </c>
      <c r="DA205" s="22">
        <v>6.8252102436015039E-2</v>
      </c>
      <c r="DB205" s="22">
        <v>7.063036720542995E-2</v>
      </c>
      <c r="DC205" s="22">
        <v>7.3422375108328497E-2</v>
      </c>
      <c r="DD205" s="22">
        <v>7.4273146187733716E-2</v>
      </c>
      <c r="DE205" s="22">
        <v>7.5215243935493642E-2</v>
      </c>
      <c r="DF205" s="22">
        <v>7.6330892044607759E-2</v>
      </c>
      <c r="DG205" s="22">
        <v>7.8816075535294142E-2</v>
      </c>
      <c r="DH205" s="22">
        <v>8.1923226335493107E-2</v>
      </c>
      <c r="DI205" s="22">
        <v>8.281271753335849E-2</v>
      </c>
      <c r="DJ205" s="18">
        <v>8.1604086303589146E-2</v>
      </c>
      <c r="DK205" s="18">
        <v>8.3406434849449332E-2</v>
      </c>
      <c r="DL205" s="18">
        <v>8.4456311828424863E-2</v>
      </c>
      <c r="DM205" s="18">
        <v>8.5679646364377401E-2</v>
      </c>
      <c r="DN205" s="18">
        <v>8.6802607684270894E-2</v>
      </c>
      <c r="DO205" s="9"/>
      <c r="DP205" s="9"/>
      <c r="DQ205" s="9"/>
      <c r="DR205" s="9"/>
      <c r="DS205" s="9"/>
      <c r="DT205" s="9"/>
      <c r="DU205" s="9"/>
      <c r="DV205" s="9"/>
      <c r="DW205" s="9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</row>
    <row r="206" spans="1:171" x14ac:dyDescent="0.25">
      <c r="F206" s="91"/>
      <c r="G206" s="91"/>
      <c r="H206" s="91"/>
      <c r="I206" s="91"/>
      <c r="J206" s="91"/>
      <c r="K206" s="172"/>
      <c r="L206" s="7"/>
    </row>
    <row r="207" spans="1:171" s="49" customFormat="1" x14ac:dyDescent="0.25">
      <c r="A207" s="217" t="str">
        <f t="shared" si="23"/>
        <v>car_maxcap_core</v>
      </c>
      <c r="B207" s="43" t="s">
        <v>106</v>
      </c>
      <c r="C207" s="44" t="s">
        <v>107</v>
      </c>
      <c r="D207" s="43" t="s">
        <v>26</v>
      </c>
      <c r="E207" s="46" t="s">
        <v>44</v>
      </c>
      <c r="F207" s="90" t="s">
        <v>63</v>
      </c>
      <c r="G207" s="90" t="s">
        <v>53</v>
      </c>
      <c r="H207" s="90" t="s">
        <v>64</v>
      </c>
      <c r="I207" s="90"/>
      <c r="J207" s="90"/>
      <c r="K207" s="175" t="s">
        <v>0</v>
      </c>
      <c r="L207" s="47" t="str">
        <f>C207&amp;"_"&amp;H207&amp;"_"&amp;E207</f>
        <v>car_maxcap_core</v>
      </c>
      <c r="M207" s="33"/>
      <c r="N207" s="33"/>
      <c r="O207" s="33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52"/>
      <c r="DP207" s="52"/>
      <c r="DQ207" s="52"/>
      <c r="DR207" s="52"/>
      <c r="DS207" s="52"/>
      <c r="DT207" s="52"/>
      <c r="DU207" s="52"/>
      <c r="DV207" s="52"/>
      <c r="DW207" s="52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  <c r="EV207" s="85"/>
      <c r="EW207" s="85"/>
      <c r="EX207" s="85"/>
      <c r="EY207" s="85"/>
      <c r="EZ207" s="85"/>
      <c r="FA207" s="85"/>
      <c r="FB207" s="85"/>
      <c r="FC207" s="85"/>
      <c r="FD207" s="85"/>
      <c r="FE207" s="85"/>
      <c r="FF207" s="85"/>
      <c r="FG207" s="85"/>
      <c r="FH207" s="85"/>
      <c r="FI207" s="85"/>
      <c r="FJ207" s="85"/>
      <c r="FK207" s="85"/>
      <c r="FL207" s="85"/>
      <c r="FM207" s="85"/>
      <c r="FN207" s="85"/>
      <c r="FO207" s="85"/>
    </row>
    <row r="208" spans="1:171" s="49" customFormat="1" x14ac:dyDescent="0.25">
      <c r="A208" s="217" t="str">
        <f t="shared" si="23"/>
        <v>car_maxcap_rimFSU</v>
      </c>
      <c r="B208" s="43" t="s">
        <v>106</v>
      </c>
      <c r="C208" s="44" t="s">
        <v>107</v>
      </c>
      <c r="D208" s="43" t="s">
        <v>71</v>
      </c>
      <c r="E208" s="46" t="s">
        <v>205</v>
      </c>
      <c r="F208" s="90" t="s">
        <v>63</v>
      </c>
      <c r="G208" s="90" t="s">
        <v>53</v>
      </c>
      <c r="H208" s="90" t="s">
        <v>64</v>
      </c>
      <c r="I208" s="90"/>
      <c r="J208" s="90"/>
      <c r="K208" s="175" t="s">
        <v>0</v>
      </c>
      <c r="L208" s="47" t="str">
        <f t="shared" ref="L208:L211" si="25">C208&amp;"_"&amp;H208&amp;"_"&amp;E208</f>
        <v>car_maxcap_rimFSU</v>
      </c>
      <c r="M208" s="33"/>
      <c r="N208" s="33"/>
      <c r="O208" s="33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52"/>
      <c r="DP208" s="52"/>
      <c r="DQ208" s="52"/>
      <c r="DR208" s="52"/>
      <c r="DS208" s="52"/>
      <c r="DT208" s="52"/>
      <c r="DU208" s="52"/>
      <c r="DV208" s="52"/>
      <c r="DW208" s="52"/>
      <c r="DX208" s="85"/>
      <c r="DY208" s="85"/>
      <c r="DZ208" s="85"/>
      <c r="EA208" s="85"/>
      <c r="EB208" s="85"/>
      <c r="EC208" s="85"/>
      <c r="ED208" s="85"/>
      <c r="EE208" s="85"/>
      <c r="EF208" s="85"/>
      <c r="EG208" s="85"/>
      <c r="EH208" s="85"/>
      <c r="EI208" s="85"/>
      <c r="EJ208" s="85"/>
      <c r="EK208" s="85"/>
      <c r="EL208" s="85"/>
      <c r="EM208" s="85"/>
      <c r="EN208" s="85"/>
      <c r="EO208" s="85"/>
      <c r="EP208" s="85"/>
      <c r="EQ208" s="85"/>
      <c r="ER208" s="85"/>
      <c r="ES208" s="85"/>
      <c r="ET208" s="85"/>
      <c r="EU208" s="85"/>
      <c r="EV208" s="85"/>
      <c r="EW208" s="85"/>
      <c r="EX208" s="85"/>
      <c r="EY208" s="85"/>
      <c r="EZ208" s="85"/>
      <c r="FA208" s="85"/>
      <c r="FB208" s="85"/>
      <c r="FC208" s="85"/>
      <c r="FD208" s="85"/>
      <c r="FE208" s="85"/>
      <c r="FF208" s="85"/>
      <c r="FG208" s="85"/>
      <c r="FH208" s="85"/>
      <c r="FI208" s="85"/>
      <c r="FJ208" s="85"/>
      <c r="FK208" s="85"/>
      <c r="FL208" s="85"/>
      <c r="FM208" s="85"/>
      <c r="FN208" s="85"/>
      <c r="FO208" s="85"/>
    </row>
    <row r="209" spans="1:171" s="49" customFormat="1" x14ac:dyDescent="0.25">
      <c r="A209" s="217" t="str">
        <f t="shared" si="23"/>
        <v>car_maxcap_rim</v>
      </c>
      <c r="B209" s="43" t="s">
        <v>106</v>
      </c>
      <c r="C209" s="44" t="s">
        <v>107</v>
      </c>
      <c r="D209" s="43" t="s">
        <v>108</v>
      </c>
      <c r="E209" s="46" t="s">
        <v>152</v>
      </c>
      <c r="F209" s="90" t="s">
        <v>63</v>
      </c>
      <c r="G209" s="90" t="s">
        <v>53</v>
      </c>
      <c r="H209" s="90" t="s">
        <v>64</v>
      </c>
      <c r="I209" s="90"/>
      <c r="J209" s="90"/>
      <c r="K209" s="175" t="s">
        <v>0</v>
      </c>
      <c r="L209" s="47" t="str">
        <f t="shared" si="25"/>
        <v>car_maxcap_rim</v>
      </c>
      <c r="M209" s="33"/>
      <c r="N209" s="33"/>
      <c r="O209" s="33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52"/>
      <c r="DP209" s="52"/>
      <c r="DQ209" s="52"/>
      <c r="DR209" s="52"/>
      <c r="DS209" s="52"/>
      <c r="DT209" s="52"/>
      <c r="DU209" s="52"/>
      <c r="DV209" s="52"/>
      <c r="DW209" s="52"/>
      <c r="DX209" s="85"/>
      <c r="DY209" s="85"/>
      <c r="DZ209" s="85"/>
      <c r="EA209" s="85"/>
      <c r="EB209" s="85"/>
      <c r="EC209" s="85"/>
      <c r="ED209" s="85"/>
      <c r="EE209" s="85"/>
      <c r="EF209" s="85"/>
      <c r="EG209" s="85"/>
      <c r="EH209" s="85"/>
      <c r="EI209" s="85"/>
      <c r="EJ209" s="85"/>
      <c r="EK209" s="85"/>
      <c r="EL209" s="85"/>
      <c r="EM209" s="85"/>
      <c r="EN209" s="85"/>
      <c r="EO209" s="85"/>
      <c r="EP209" s="85"/>
      <c r="EQ209" s="85"/>
      <c r="ER209" s="85"/>
      <c r="ES209" s="85"/>
      <c r="ET209" s="85"/>
      <c r="EU209" s="85"/>
      <c r="EV209" s="85"/>
      <c r="EW209" s="85"/>
      <c r="EX209" s="85"/>
      <c r="EY209" s="85"/>
      <c r="EZ209" s="85"/>
      <c r="FA209" s="85"/>
      <c r="FB209" s="85"/>
      <c r="FC209" s="85"/>
      <c r="FD209" s="85"/>
      <c r="FE209" s="85"/>
      <c r="FF209" s="85"/>
      <c r="FG209" s="85"/>
      <c r="FH209" s="85"/>
      <c r="FI209" s="85"/>
      <c r="FJ209" s="85"/>
      <c r="FK209" s="85"/>
      <c r="FL209" s="85"/>
      <c r="FM209" s="85"/>
      <c r="FN209" s="85"/>
      <c r="FO209" s="85"/>
    </row>
    <row r="210" spans="1:171" s="49" customFormat="1" x14ac:dyDescent="0.25">
      <c r="A210" s="217" t="str">
        <f t="shared" si="23"/>
        <v>car_maxcap_peri</v>
      </c>
      <c r="B210" s="43" t="s">
        <v>106</v>
      </c>
      <c r="C210" s="44" t="s">
        <v>107</v>
      </c>
      <c r="D210" s="43" t="s">
        <v>109</v>
      </c>
      <c r="E210" s="46" t="s">
        <v>45</v>
      </c>
      <c r="F210" s="90" t="s">
        <v>63</v>
      </c>
      <c r="G210" s="90" t="s">
        <v>53</v>
      </c>
      <c r="H210" s="90" t="s">
        <v>64</v>
      </c>
      <c r="I210" s="90"/>
      <c r="J210" s="90"/>
      <c r="K210" s="175" t="s">
        <v>0</v>
      </c>
      <c r="L210" s="47" t="str">
        <f t="shared" si="25"/>
        <v>car_maxcap_peri</v>
      </c>
      <c r="M210" s="33"/>
      <c r="N210" s="33"/>
      <c r="O210" s="33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52"/>
      <c r="DP210" s="52"/>
      <c r="DQ210" s="52"/>
      <c r="DR210" s="52"/>
      <c r="DS210" s="52"/>
      <c r="DT210" s="52"/>
      <c r="DU210" s="52"/>
      <c r="DV210" s="52"/>
      <c r="DW210" s="52"/>
      <c r="DX210" s="85"/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  <c r="EK210" s="85"/>
      <c r="EL210" s="85"/>
      <c r="EM210" s="85"/>
      <c r="EN210" s="85"/>
      <c r="EO210" s="85"/>
      <c r="EP210" s="85"/>
      <c r="EQ210" s="85"/>
      <c r="ER210" s="85"/>
      <c r="ES210" s="85"/>
      <c r="ET210" s="85"/>
      <c r="EU210" s="85"/>
      <c r="EV210" s="85"/>
      <c r="EW210" s="85"/>
      <c r="EX210" s="85"/>
      <c r="EY210" s="85"/>
      <c r="EZ210" s="85"/>
      <c r="FA210" s="85"/>
      <c r="FB210" s="85"/>
      <c r="FC210" s="85"/>
      <c r="FD210" s="85"/>
      <c r="FE210" s="85"/>
      <c r="FF210" s="85"/>
      <c r="FG210" s="85"/>
      <c r="FH210" s="85"/>
      <c r="FI210" s="85"/>
      <c r="FJ210" s="85"/>
      <c r="FK210" s="85"/>
      <c r="FL210" s="85"/>
      <c r="FM210" s="85"/>
      <c r="FN210" s="85"/>
      <c r="FO210" s="85"/>
    </row>
    <row r="211" spans="1:171" s="49" customFormat="1" x14ac:dyDescent="0.25">
      <c r="A211" s="217" t="str">
        <f t="shared" si="23"/>
        <v>car_maxcap_glob</v>
      </c>
      <c r="B211" s="43" t="s">
        <v>106</v>
      </c>
      <c r="C211" s="44" t="s">
        <v>107</v>
      </c>
      <c r="D211" s="43" t="s">
        <v>15</v>
      </c>
      <c r="E211" s="46" t="s">
        <v>46</v>
      </c>
      <c r="F211" s="90" t="s">
        <v>63</v>
      </c>
      <c r="G211" s="90" t="s">
        <v>53</v>
      </c>
      <c r="H211" s="90" t="s">
        <v>64</v>
      </c>
      <c r="I211" s="90"/>
      <c r="J211" s="90"/>
      <c r="K211" s="175" t="s">
        <v>0</v>
      </c>
      <c r="L211" s="47" t="str">
        <f t="shared" si="25"/>
        <v>car_maxcap_glob</v>
      </c>
      <c r="M211" s="33"/>
      <c r="N211" s="33"/>
      <c r="O211" s="33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  <c r="EK211" s="85"/>
      <c r="EL211" s="85"/>
      <c r="EM211" s="85"/>
      <c r="EN211" s="85"/>
      <c r="EO211" s="85"/>
      <c r="EP211" s="85"/>
      <c r="EQ211" s="85"/>
      <c r="ER211" s="85"/>
      <c r="ES211" s="85"/>
      <c r="ET211" s="85"/>
      <c r="EU211" s="85"/>
      <c r="EV211" s="85"/>
      <c r="EW211" s="85"/>
      <c r="EX211" s="85"/>
      <c r="EY211" s="85"/>
      <c r="EZ211" s="85"/>
      <c r="FA211" s="85"/>
      <c r="FB211" s="85"/>
      <c r="FC211" s="85"/>
      <c r="FD211" s="85"/>
      <c r="FE211" s="85"/>
      <c r="FF211" s="85"/>
      <c r="FG211" s="85"/>
      <c r="FH211" s="85"/>
      <c r="FI211" s="85"/>
      <c r="FJ211" s="85"/>
      <c r="FK211" s="85"/>
      <c r="FL211" s="85"/>
      <c r="FM211" s="85"/>
      <c r="FN211" s="85"/>
      <c r="FO211" s="85"/>
    </row>
    <row r="212" spans="1:171" x14ac:dyDescent="0.25">
      <c r="L212" s="8"/>
    </row>
    <row r="213" spans="1:171" s="57" customFormat="1" x14ac:dyDescent="0.25">
      <c r="A213" s="219"/>
      <c r="B213" s="60" t="s">
        <v>329</v>
      </c>
      <c r="C213" s="56"/>
      <c r="D213" s="56"/>
      <c r="E213" s="56"/>
      <c r="F213" s="60"/>
      <c r="G213" s="60"/>
      <c r="H213" s="60"/>
      <c r="I213" s="60"/>
      <c r="J213" s="60"/>
      <c r="K213" s="173"/>
      <c r="L213" s="58"/>
      <c r="M213" s="59">
        <v>1990</v>
      </c>
      <c r="N213" s="59">
        <v>1991</v>
      </c>
      <c r="O213" s="59">
        <v>1992</v>
      </c>
      <c r="P213" s="59">
        <v>1993</v>
      </c>
      <c r="Q213" s="59">
        <v>1994</v>
      </c>
      <c r="R213" s="59">
        <v>1995</v>
      </c>
      <c r="S213" s="59">
        <v>1996</v>
      </c>
      <c r="T213" s="59">
        <v>1997</v>
      </c>
      <c r="U213" s="59">
        <v>1998</v>
      </c>
      <c r="V213" s="59">
        <v>1999</v>
      </c>
      <c r="W213" s="59">
        <v>2000</v>
      </c>
      <c r="X213" s="59">
        <v>2001</v>
      </c>
      <c r="Y213" s="59">
        <v>2002</v>
      </c>
      <c r="Z213" s="59">
        <v>2003</v>
      </c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</row>
    <row r="215" spans="1:171" x14ac:dyDescent="0.25">
      <c r="A215" s="217" t="str">
        <f>L215</f>
        <v>cfl_cumcap_core</v>
      </c>
      <c r="B215" s="41" t="s">
        <v>110</v>
      </c>
      <c r="C215" s="42" t="s">
        <v>111</v>
      </c>
      <c r="D215" s="41" t="s">
        <v>112</v>
      </c>
      <c r="E215" s="6" t="s">
        <v>44</v>
      </c>
      <c r="F215" s="88" t="s">
        <v>16</v>
      </c>
      <c r="G215" s="88" t="s">
        <v>53</v>
      </c>
      <c r="H215" s="88" t="s">
        <v>55</v>
      </c>
      <c r="I215" s="88">
        <v>1990</v>
      </c>
      <c r="J215" s="88">
        <v>2003</v>
      </c>
      <c r="K215" s="168" t="s">
        <v>75</v>
      </c>
      <c r="L215" s="8" t="str">
        <f>C215&amp;"_"&amp;H215&amp;"_"&amp;E215</f>
        <v>cfl_cumcap_core</v>
      </c>
      <c r="M215" s="19">
        <f>M221*15/1000000</f>
        <v>853.55724489144325</v>
      </c>
      <c r="N215" s="19">
        <f t="shared" ref="N215:Y215" si="26">N221*15/1000000</f>
        <v>2061.6144948914434</v>
      </c>
      <c r="O215" s="19">
        <f t="shared" si="26"/>
        <v>3571.794005108557</v>
      </c>
      <c r="P215" s="19">
        <f t="shared" si="26"/>
        <v>5400.7615153256711</v>
      </c>
      <c r="Q215" s="19">
        <f t="shared" si="26"/>
        <v>7478.3070102171141</v>
      </c>
      <c r="R215" s="19">
        <f t="shared" si="26"/>
        <v>9786.5507551085575</v>
      </c>
      <c r="S215" s="19">
        <f t="shared" si="26"/>
        <v>12308.363505108558</v>
      </c>
      <c r="T215" s="19">
        <f t="shared" si="26"/>
        <v>15168.266005108557</v>
      </c>
      <c r="U215" s="19">
        <f t="shared" si="26"/>
        <v>18348.378306194125</v>
      </c>
      <c r="V215" s="19">
        <f t="shared" si="26"/>
        <v>21795.204454022991</v>
      </c>
      <c r="W215" s="19">
        <f t="shared" si="26"/>
        <v>25544.631902937424</v>
      </c>
      <c r="X215" s="19">
        <f t="shared" si="26"/>
        <v>29613.47055619413</v>
      </c>
      <c r="Y215" s="19">
        <f t="shared" si="26"/>
        <v>34018.385454022995</v>
      </c>
      <c r="Z215" s="19">
        <f>Z221*15/1000000</f>
        <v>38918.507800766289</v>
      </c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DM215" s="19"/>
      <c r="DN215" s="19"/>
    </row>
    <row r="216" spans="1:171" s="49" customFormat="1" x14ac:dyDescent="0.25">
      <c r="A216" s="217" t="str">
        <f>L216</f>
        <v>cfl_cumcap_rimFSU</v>
      </c>
      <c r="B216" s="43" t="s">
        <v>110</v>
      </c>
      <c r="C216" s="44" t="s">
        <v>111</v>
      </c>
      <c r="D216" s="43" t="s">
        <v>48</v>
      </c>
      <c r="E216" s="46" t="s">
        <v>205</v>
      </c>
      <c r="F216" s="90" t="s">
        <v>16</v>
      </c>
      <c r="G216" s="90" t="s">
        <v>53</v>
      </c>
      <c r="H216" s="90" t="s">
        <v>55</v>
      </c>
      <c r="I216" s="90"/>
      <c r="J216" s="90"/>
      <c r="K216" s="175" t="s">
        <v>48</v>
      </c>
      <c r="L216" s="47" t="str">
        <f>C216&amp;"_"&amp;H216&amp;"_"&amp;E216</f>
        <v>cfl_cumcap_rimFSU</v>
      </c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84"/>
      <c r="DN216" s="84"/>
      <c r="DO216" s="33"/>
      <c r="DP216" s="33"/>
      <c r="DQ216" s="33"/>
      <c r="DR216" s="33"/>
      <c r="DS216" s="33"/>
      <c r="DT216" s="33"/>
      <c r="DU216" s="33"/>
      <c r="DV216" s="33"/>
      <c r="DW216" s="33"/>
    </row>
    <row r="217" spans="1:171" x14ac:dyDescent="0.25">
      <c r="A217" s="217" t="str">
        <f>L217</f>
        <v>cfl_cumcap_rim</v>
      </c>
      <c r="B217" s="41" t="s">
        <v>110</v>
      </c>
      <c r="C217" s="42" t="s">
        <v>111</v>
      </c>
      <c r="D217" s="41" t="s">
        <v>76</v>
      </c>
      <c r="E217" s="6" t="s">
        <v>152</v>
      </c>
      <c r="F217" s="88" t="s">
        <v>16</v>
      </c>
      <c r="G217" s="88" t="s">
        <v>53</v>
      </c>
      <c r="H217" s="88" t="s">
        <v>55</v>
      </c>
      <c r="I217" s="88">
        <v>1990</v>
      </c>
      <c r="J217" s="88">
        <v>2003</v>
      </c>
      <c r="K217" s="168" t="s">
        <v>75</v>
      </c>
      <c r="L217" s="8" t="str">
        <f>C217&amp;"_"&amp;H217&amp;"_"&amp;E217</f>
        <v>cfl_cumcap_rim</v>
      </c>
      <c r="M217" s="19">
        <f t="shared" ref="M217:Z219" si="27">M223*15/1000000</f>
        <v>384.13885500000004</v>
      </c>
      <c r="N217" s="19">
        <f t="shared" si="27"/>
        <v>874.7697750000001</v>
      </c>
      <c r="O217" s="19">
        <f t="shared" si="27"/>
        <v>1511.4942750000002</v>
      </c>
      <c r="P217" s="19">
        <f t="shared" si="27"/>
        <v>2333.0187750000005</v>
      </c>
      <c r="Q217" s="19">
        <f t="shared" si="27"/>
        <v>3279.7885500000007</v>
      </c>
      <c r="R217" s="19">
        <f t="shared" si="27"/>
        <v>4478.1535500000009</v>
      </c>
      <c r="S217" s="19">
        <f t="shared" si="27"/>
        <v>6048.3085500000007</v>
      </c>
      <c r="T217" s="19">
        <f t="shared" si="27"/>
        <v>8247.8785500000013</v>
      </c>
      <c r="U217" s="19">
        <f t="shared" si="27"/>
        <v>10549.808550000002</v>
      </c>
      <c r="V217" s="19">
        <f t="shared" si="27"/>
        <v>13665.878550000001</v>
      </c>
      <c r="W217" s="19">
        <f t="shared" si="27"/>
        <v>19424.078550000002</v>
      </c>
      <c r="X217" s="19">
        <f t="shared" si="27"/>
        <v>26984.078550000002</v>
      </c>
      <c r="Y217" s="19">
        <f t="shared" si="27"/>
        <v>36207.578550000006</v>
      </c>
      <c r="Z217" s="19">
        <f t="shared" si="27"/>
        <v>48645.728550000007</v>
      </c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DM217" s="19"/>
      <c r="DN217" s="19"/>
    </row>
    <row r="218" spans="1:171" x14ac:dyDescent="0.25">
      <c r="A218" s="217" t="str">
        <f>L218</f>
        <v>cfl_cumcap_peri</v>
      </c>
      <c r="B218" s="41" t="s">
        <v>110</v>
      </c>
      <c r="C218" s="42" t="s">
        <v>111</v>
      </c>
      <c r="D218" s="41" t="s">
        <v>113</v>
      </c>
      <c r="E218" s="6" t="s">
        <v>45</v>
      </c>
      <c r="F218" s="88" t="s">
        <v>16</v>
      </c>
      <c r="G218" s="88" t="s">
        <v>53</v>
      </c>
      <c r="H218" s="88" t="s">
        <v>55</v>
      </c>
      <c r="I218" s="88">
        <v>1990</v>
      </c>
      <c r="J218" s="88">
        <v>2003</v>
      </c>
      <c r="K218" s="168" t="s">
        <v>75</v>
      </c>
      <c r="L218" s="8" t="str">
        <f>C218&amp;"_"&amp;H218&amp;"_"&amp;E218</f>
        <v>cfl_cumcap_peri</v>
      </c>
      <c r="M218" s="19">
        <f t="shared" si="27"/>
        <v>124.663155</v>
      </c>
      <c r="N218" s="19">
        <f t="shared" si="27"/>
        <v>283.21837499999998</v>
      </c>
      <c r="O218" s="19">
        <f t="shared" si="27"/>
        <v>475.66717500000004</v>
      </c>
      <c r="P218" s="19">
        <f t="shared" si="27"/>
        <v>778.85407500000008</v>
      </c>
      <c r="Q218" s="19">
        <f t="shared" si="27"/>
        <v>1098.9862500000002</v>
      </c>
      <c r="R218" s="19">
        <f t="shared" si="27"/>
        <v>1446.6324750000003</v>
      </c>
      <c r="S218" s="19">
        <f t="shared" si="27"/>
        <v>1884.3212250000001</v>
      </c>
      <c r="T218" s="19">
        <f t="shared" si="27"/>
        <v>2451.9996000000001</v>
      </c>
      <c r="U218" s="19">
        <f t="shared" si="27"/>
        <v>3093.8706000000006</v>
      </c>
      <c r="V218" s="19">
        <f t="shared" si="27"/>
        <v>3846.5721000000003</v>
      </c>
      <c r="W218" s="19">
        <f t="shared" si="27"/>
        <v>5248.0536000000002</v>
      </c>
      <c r="X218" s="19">
        <f t="shared" si="27"/>
        <v>8199.0336000000007</v>
      </c>
      <c r="Y218" s="19">
        <f t="shared" si="27"/>
        <v>9903.0756000000001</v>
      </c>
      <c r="Z218" s="19">
        <f t="shared" si="27"/>
        <v>11927.2611</v>
      </c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DM218" s="19"/>
      <c r="DN218" s="19"/>
    </row>
    <row r="219" spans="1:171" x14ac:dyDescent="0.25">
      <c r="A219" s="217" t="str">
        <f>L219</f>
        <v>cfl_cumcap_glob</v>
      </c>
      <c r="B219" s="41" t="s">
        <v>110</v>
      </c>
      <c r="C219" s="42" t="s">
        <v>111</v>
      </c>
      <c r="D219" s="41" t="s">
        <v>15</v>
      </c>
      <c r="E219" s="6" t="s">
        <v>46</v>
      </c>
      <c r="F219" s="88" t="s">
        <v>16</v>
      </c>
      <c r="G219" s="88" t="s">
        <v>53</v>
      </c>
      <c r="H219" s="88" t="s">
        <v>55</v>
      </c>
      <c r="I219" s="88">
        <v>1990</v>
      </c>
      <c r="J219" s="88">
        <v>2003</v>
      </c>
      <c r="K219" s="168" t="s">
        <v>75</v>
      </c>
      <c r="L219" s="8" t="str">
        <f>C219&amp;"_"&amp;H219&amp;"_"&amp;E219</f>
        <v>cfl_cumcap_glob</v>
      </c>
      <c r="M219" s="19">
        <f t="shared" si="27"/>
        <v>1362.3592548914432</v>
      </c>
      <c r="N219" s="19">
        <f t="shared" si="27"/>
        <v>3219.6026448914436</v>
      </c>
      <c r="O219" s="19">
        <f t="shared" si="27"/>
        <v>5558.9554551085585</v>
      </c>
      <c r="P219" s="19">
        <f t="shared" si="27"/>
        <v>8512.6343653256718</v>
      </c>
      <c r="Q219" s="19">
        <f t="shared" si="27"/>
        <v>11857.081810217116</v>
      </c>
      <c r="R219" s="19">
        <f t="shared" si="27"/>
        <v>15711.336780108561</v>
      </c>
      <c r="S219" s="19">
        <f t="shared" si="27"/>
        <v>20240.993280108563</v>
      </c>
      <c r="T219" s="19">
        <f t="shared" si="27"/>
        <v>25868.144155108563</v>
      </c>
      <c r="U219" s="19">
        <f t="shared" si="27"/>
        <v>31992.057456194132</v>
      </c>
      <c r="V219" s="19">
        <f t="shared" si="27"/>
        <v>39307.655104022997</v>
      </c>
      <c r="W219" s="19">
        <f t="shared" si="27"/>
        <v>50216.764052937426</v>
      </c>
      <c r="X219" s="19">
        <f t="shared" si="27"/>
        <v>64796.582706194131</v>
      </c>
      <c r="Y219" s="19">
        <f t="shared" si="27"/>
        <v>80129.039604022997</v>
      </c>
      <c r="Z219" s="19">
        <f t="shared" si="27"/>
        <v>99491.497450766285</v>
      </c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DM219" s="19"/>
      <c r="DN219" s="19"/>
    </row>
    <row r="220" spans="1:171" x14ac:dyDescent="0.25">
      <c r="F220" s="91"/>
      <c r="G220" s="91"/>
      <c r="H220" s="91"/>
      <c r="K220" s="172"/>
      <c r="L220" s="7"/>
    </row>
    <row r="221" spans="1:171" x14ac:dyDescent="0.25">
      <c r="A221" s="217" t="str">
        <f t="shared" ref="A221:A237" si="28">L221</f>
        <v>cfl_cumuni_core</v>
      </c>
      <c r="B221" s="41" t="s">
        <v>110</v>
      </c>
      <c r="C221" s="42" t="s">
        <v>111</v>
      </c>
      <c r="D221" s="41" t="s">
        <v>112</v>
      </c>
      <c r="E221" s="6" t="s">
        <v>44</v>
      </c>
      <c r="F221" s="88" t="s">
        <v>74</v>
      </c>
      <c r="G221" s="88" t="s">
        <v>59</v>
      </c>
      <c r="H221" s="88" t="s">
        <v>60</v>
      </c>
      <c r="I221" s="88">
        <v>1990</v>
      </c>
      <c r="J221" s="88">
        <v>2003</v>
      </c>
      <c r="K221" s="168" t="s">
        <v>75</v>
      </c>
      <c r="L221" s="8" t="str">
        <f>C221&amp;"_"&amp;H221&amp;"_"&amp;E221</f>
        <v>cfl_cumuni_core</v>
      </c>
      <c r="M221" s="19">
        <v>56903816.326096214</v>
      </c>
      <c r="N221" s="19">
        <v>137440966.32609624</v>
      </c>
      <c r="O221" s="19">
        <v>238119600.34057048</v>
      </c>
      <c r="P221" s="19">
        <v>360050767.6883781</v>
      </c>
      <c r="Q221" s="19">
        <v>498553800.68114096</v>
      </c>
      <c r="R221" s="19">
        <v>652436717.00723708</v>
      </c>
      <c r="S221" s="19">
        <v>820557567.0072372</v>
      </c>
      <c r="T221" s="19">
        <v>1011217733.6739038</v>
      </c>
      <c r="U221" s="19">
        <v>1223225220.4129417</v>
      </c>
      <c r="V221" s="19">
        <v>1453013630.2681994</v>
      </c>
      <c r="W221" s="19">
        <v>1702975460.1958282</v>
      </c>
      <c r="X221" s="19">
        <v>1974231370.4129419</v>
      </c>
      <c r="Y221" s="19">
        <v>2267892363.6015329</v>
      </c>
      <c r="Z221" s="19">
        <v>2594567186.7177525</v>
      </c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DM221" s="19"/>
      <c r="DN221" s="19"/>
    </row>
    <row r="222" spans="1:171" s="49" customFormat="1" x14ac:dyDescent="0.25">
      <c r="A222" s="217" t="str">
        <f t="shared" si="28"/>
        <v>cfl_cumuni_rimFSU</v>
      </c>
      <c r="B222" s="43" t="s">
        <v>110</v>
      </c>
      <c r="C222" s="44" t="s">
        <v>111</v>
      </c>
      <c r="D222" s="43" t="s">
        <v>48</v>
      </c>
      <c r="E222" s="46" t="s">
        <v>205</v>
      </c>
      <c r="F222" s="90" t="s">
        <v>74</v>
      </c>
      <c r="G222" s="90" t="s">
        <v>59</v>
      </c>
      <c r="H222" s="90" t="s">
        <v>60</v>
      </c>
      <c r="I222" s="90"/>
      <c r="J222" s="90"/>
      <c r="K222" s="175" t="s">
        <v>48</v>
      </c>
      <c r="L222" s="47" t="str">
        <f>C222&amp;"_"&amp;H222&amp;"_"&amp;E222</f>
        <v>cfl_cumuni_rimFSU</v>
      </c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84"/>
      <c r="DN222" s="84"/>
      <c r="DO222" s="33"/>
      <c r="DP222" s="33"/>
      <c r="DQ222" s="33"/>
      <c r="DR222" s="33"/>
      <c r="DS222" s="33"/>
      <c r="DT222" s="33"/>
      <c r="DU222" s="33"/>
      <c r="DV222" s="33"/>
      <c r="DW222" s="33"/>
    </row>
    <row r="223" spans="1:171" x14ac:dyDescent="0.25">
      <c r="A223" s="217" t="str">
        <f t="shared" si="28"/>
        <v>cfl_cumuni_rim</v>
      </c>
      <c r="B223" s="41" t="s">
        <v>110</v>
      </c>
      <c r="C223" s="42" t="s">
        <v>111</v>
      </c>
      <c r="D223" s="41" t="s">
        <v>76</v>
      </c>
      <c r="E223" s="6" t="s">
        <v>152</v>
      </c>
      <c r="F223" s="88" t="s">
        <v>74</v>
      </c>
      <c r="G223" s="88" t="s">
        <v>59</v>
      </c>
      <c r="H223" s="88" t="s">
        <v>60</v>
      </c>
      <c r="I223" s="88">
        <v>1990</v>
      </c>
      <c r="J223" s="88">
        <v>2003</v>
      </c>
      <c r="K223" s="168" t="s">
        <v>75</v>
      </c>
      <c r="L223" s="8" t="str">
        <f>C223&amp;"_"&amp;H223&amp;"_"&amp;E223</f>
        <v>cfl_cumuni_rim</v>
      </c>
      <c r="M223" s="19">
        <v>25609257.000000004</v>
      </c>
      <c r="N223" s="19">
        <v>58317985.000000007</v>
      </c>
      <c r="O223" s="19">
        <v>100766285.00000001</v>
      </c>
      <c r="P223" s="19">
        <v>155534585.00000003</v>
      </c>
      <c r="Q223" s="19">
        <v>218652570.00000003</v>
      </c>
      <c r="R223" s="19">
        <v>298543570.00000006</v>
      </c>
      <c r="S223" s="19">
        <v>403220570.00000006</v>
      </c>
      <c r="T223" s="19">
        <v>549858570.00000012</v>
      </c>
      <c r="U223" s="19">
        <v>703320570.00000012</v>
      </c>
      <c r="V223" s="19">
        <v>911058570.00000012</v>
      </c>
      <c r="W223" s="19">
        <v>1294938570.0000002</v>
      </c>
      <c r="X223" s="19">
        <v>1798938570.0000002</v>
      </c>
      <c r="Y223" s="19">
        <v>2413838570.0000005</v>
      </c>
      <c r="Z223" s="19">
        <v>3243048570.0000005</v>
      </c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DM223" s="19"/>
      <c r="DN223" s="19"/>
    </row>
    <row r="224" spans="1:171" x14ac:dyDescent="0.25">
      <c r="A224" s="217" t="str">
        <f t="shared" si="28"/>
        <v>cfl_cumuni_peri</v>
      </c>
      <c r="B224" s="41" t="s">
        <v>110</v>
      </c>
      <c r="C224" s="42" t="s">
        <v>111</v>
      </c>
      <c r="D224" s="41" t="s">
        <v>113</v>
      </c>
      <c r="E224" s="6" t="s">
        <v>45</v>
      </c>
      <c r="F224" s="88" t="s">
        <v>74</v>
      </c>
      <c r="G224" s="88" t="s">
        <v>59</v>
      </c>
      <c r="H224" s="88" t="s">
        <v>60</v>
      </c>
      <c r="I224" s="88">
        <v>1990</v>
      </c>
      <c r="J224" s="88">
        <v>2003</v>
      </c>
      <c r="K224" s="168" t="s">
        <v>75</v>
      </c>
      <c r="L224" s="8" t="str">
        <f>C224&amp;"_"&amp;H224&amp;"_"&amp;E224</f>
        <v>cfl_cumuni_peri</v>
      </c>
      <c r="M224" s="19">
        <v>8310877</v>
      </c>
      <c r="N224" s="19">
        <v>18881225</v>
      </c>
      <c r="O224" s="19">
        <v>31711145.000000004</v>
      </c>
      <c r="P224" s="19">
        <v>51923605.000000007</v>
      </c>
      <c r="Q224" s="19">
        <v>73265750.000000015</v>
      </c>
      <c r="R224" s="19">
        <v>96442165.000000015</v>
      </c>
      <c r="S224" s="19">
        <v>125621415.00000001</v>
      </c>
      <c r="T224" s="19">
        <v>163466640</v>
      </c>
      <c r="U224" s="19">
        <v>206258040.00000003</v>
      </c>
      <c r="V224" s="19">
        <v>256438140.00000003</v>
      </c>
      <c r="W224" s="19">
        <v>349870240</v>
      </c>
      <c r="X224" s="19">
        <v>546602240</v>
      </c>
      <c r="Y224" s="19">
        <v>660205040</v>
      </c>
      <c r="Z224" s="19">
        <v>795150740</v>
      </c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DM224" s="19"/>
      <c r="DN224" s="19"/>
    </row>
    <row r="225" spans="1:171" x14ac:dyDescent="0.25">
      <c r="A225" s="217" t="str">
        <f t="shared" si="28"/>
        <v>cfl_cumuni_glob</v>
      </c>
      <c r="B225" s="41" t="s">
        <v>110</v>
      </c>
      <c r="C225" s="42" t="s">
        <v>111</v>
      </c>
      <c r="D225" s="41" t="s">
        <v>15</v>
      </c>
      <c r="E225" s="6" t="s">
        <v>46</v>
      </c>
      <c r="F225" s="88" t="s">
        <v>74</v>
      </c>
      <c r="G225" s="88" t="s">
        <v>59</v>
      </c>
      <c r="H225" s="88" t="s">
        <v>60</v>
      </c>
      <c r="I225" s="88">
        <v>1990</v>
      </c>
      <c r="J225" s="88">
        <v>2003</v>
      </c>
      <c r="K225" s="168" t="s">
        <v>75</v>
      </c>
      <c r="L225" s="8" t="str">
        <f>C225&amp;"_"&amp;H225&amp;"_"&amp;E225</f>
        <v>cfl_cumuni_glob</v>
      </c>
      <c r="M225" s="19">
        <v>90823950.326096222</v>
      </c>
      <c r="N225" s="19">
        <v>214640176.32609624</v>
      </c>
      <c r="O225" s="19">
        <v>370597030.34057057</v>
      </c>
      <c r="P225" s="19">
        <v>567508957.6883781</v>
      </c>
      <c r="Q225" s="19">
        <v>790472120.68114102</v>
      </c>
      <c r="R225" s="19">
        <v>1047422452.0072373</v>
      </c>
      <c r="S225" s="19">
        <v>1349399552.0072374</v>
      </c>
      <c r="T225" s="19">
        <v>1724542943.6739042</v>
      </c>
      <c r="U225" s="19">
        <v>2132803830.4129422</v>
      </c>
      <c r="V225" s="19">
        <v>2620510340.2681999</v>
      </c>
      <c r="W225" s="19">
        <v>3347784270.1958284</v>
      </c>
      <c r="X225" s="19">
        <v>4319772180.4129419</v>
      </c>
      <c r="Y225" s="19">
        <v>5341935973.6015329</v>
      </c>
      <c r="Z225" s="19">
        <v>6632766496.7177525</v>
      </c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DM225" s="9"/>
      <c r="DN225" s="9"/>
    </row>
    <row r="226" spans="1:171" x14ac:dyDescent="0.25">
      <c r="F226" s="91"/>
      <c r="G226" s="91"/>
      <c r="H226" s="91"/>
      <c r="K226" s="172"/>
      <c r="L226" s="7"/>
    </row>
    <row r="227" spans="1:171" s="49" customFormat="1" x14ac:dyDescent="0.25">
      <c r="A227" s="217" t="str">
        <f t="shared" si="28"/>
        <v>cfl_avgcap_core</v>
      </c>
      <c r="B227" s="43" t="s">
        <v>110</v>
      </c>
      <c r="C227" s="44" t="s">
        <v>111</v>
      </c>
      <c r="D227" s="43" t="s">
        <v>112</v>
      </c>
      <c r="E227" s="46" t="s">
        <v>44</v>
      </c>
      <c r="F227" s="90" t="s">
        <v>62</v>
      </c>
      <c r="G227" s="90" t="s">
        <v>53</v>
      </c>
      <c r="H227" s="90" t="s">
        <v>61</v>
      </c>
      <c r="I227" s="90"/>
      <c r="J227" s="90"/>
      <c r="K227" s="175" t="s">
        <v>141</v>
      </c>
      <c r="L227" s="47" t="str">
        <f>C227&amp;"_"&amp;H227&amp;"_"&amp;E227</f>
        <v>cfl_avgcap_core</v>
      </c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84"/>
      <c r="DN227" s="84"/>
      <c r="DO227" s="52"/>
      <c r="DP227" s="52"/>
      <c r="DQ227" s="52"/>
      <c r="DR227" s="52"/>
      <c r="DS227" s="52"/>
      <c r="DT227" s="52"/>
      <c r="DU227" s="52"/>
      <c r="DV227" s="52"/>
      <c r="DW227" s="52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  <c r="EQ227" s="85"/>
      <c r="ER227" s="85"/>
      <c r="ES227" s="85"/>
      <c r="ET227" s="85"/>
      <c r="EU227" s="85"/>
      <c r="EV227" s="85"/>
      <c r="EW227" s="85"/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  <c r="FH227" s="85"/>
      <c r="FI227" s="85"/>
      <c r="FJ227" s="85"/>
      <c r="FK227" s="85"/>
      <c r="FL227" s="85"/>
      <c r="FM227" s="85"/>
      <c r="FN227" s="85"/>
      <c r="FO227" s="85"/>
    </row>
    <row r="228" spans="1:171" s="49" customFormat="1" x14ac:dyDescent="0.25">
      <c r="A228" s="217" t="str">
        <f t="shared" si="28"/>
        <v>cfl_avgcap_rimFSU</v>
      </c>
      <c r="B228" s="43" t="s">
        <v>110</v>
      </c>
      <c r="C228" s="44" t="s">
        <v>111</v>
      </c>
      <c r="D228" s="43" t="s">
        <v>48</v>
      </c>
      <c r="E228" s="46" t="s">
        <v>205</v>
      </c>
      <c r="F228" s="90" t="s">
        <v>62</v>
      </c>
      <c r="G228" s="90" t="s">
        <v>53</v>
      </c>
      <c r="H228" s="90" t="s">
        <v>61</v>
      </c>
      <c r="I228" s="90"/>
      <c r="J228" s="90"/>
      <c r="K228" s="175" t="s">
        <v>141</v>
      </c>
      <c r="L228" s="47" t="str">
        <f t="shared" ref="L228:L231" si="29">C228&amp;"_"&amp;H228&amp;"_"&amp;E228</f>
        <v>cfl_avgcap_rimFSU</v>
      </c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84"/>
      <c r="DN228" s="84"/>
      <c r="DO228" s="52"/>
      <c r="DP228" s="52"/>
      <c r="DQ228" s="52"/>
      <c r="DR228" s="52"/>
      <c r="DS228" s="52"/>
      <c r="DT228" s="52"/>
      <c r="DU228" s="52"/>
      <c r="DV228" s="52"/>
      <c r="DW228" s="52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  <c r="EK228" s="85"/>
      <c r="EL228" s="85"/>
      <c r="EM228" s="85"/>
      <c r="EN228" s="85"/>
      <c r="EO228" s="85"/>
      <c r="EP228" s="85"/>
      <c r="EQ228" s="85"/>
      <c r="ER228" s="85"/>
      <c r="ES228" s="85"/>
      <c r="ET228" s="85"/>
      <c r="EU228" s="85"/>
      <c r="EV228" s="85"/>
      <c r="EW228" s="85"/>
      <c r="EX228" s="85"/>
      <c r="EY228" s="85"/>
      <c r="EZ228" s="85"/>
      <c r="FA228" s="85"/>
      <c r="FB228" s="85"/>
      <c r="FC228" s="85"/>
      <c r="FD228" s="85"/>
      <c r="FE228" s="85"/>
      <c r="FF228" s="85"/>
      <c r="FG228" s="85"/>
      <c r="FH228" s="85"/>
      <c r="FI228" s="85"/>
      <c r="FJ228" s="85"/>
      <c r="FK228" s="85"/>
      <c r="FL228" s="85"/>
      <c r="FM228" s="85"/>
      <c r="FN228" s="85"/>
      <c r="FO228" s="85"/>
    </row>
    <row r="229" spans="1:171" s="49" customFormat="1" x14ac:dyDescent="0.25">
      <c r="A229" s="217" t="str">
        <f t="shared" si="28"/>
        <v>cfl_avgcap_rim</v>
      </c>
      <c r="B229" s="43" t="s">
        <v>110</v>
      </c>
      <c r="C229" s="44" t="s">
        <v>111</v>
      </c>
      <c r="D229" s="43" t="s">
        <v>76</v>
      </c>
      <c r="E229" s="46" t="s">
        <v>152</v>
      </c>
      <c r="F229" s="90" t="s">
        <v>62</v>
      </c>
      <c r="G229" s="90" t="s">
        <v>53</v>
      </c>
      <c r="H229" s="90" t="s">
        <v>61</v>
      </c>
      <c r="I229" s="90"/>
      <c r="J229" s="90"/>
      <c r="K229" s="175" t="s">
        <v>141</v>
      </c>
      <c r="L229" s="47" t="str">
        <f t="shared" si="29"/>
        <v>cfl_avgcap_rim</v>
      </c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84"/>
      <c r="DN229" s="84"/>
      <c r="DO229" s="52"/>
      <c r="DP229" s="52"/>
      <c r="DQ229" s="52"/>
      <c r="DR229" s="52"/>
      <c r="DS229" s="52"/>
      <c r="DT229" s="52"/>
      <c r="DU229" s="52"/>
      <c r="DV229" s="52"/>
      <c r="DW229" s="52"/>
      <c r="DX229" s="85"/>
      <c r="DY229" s="85"/>
      <c r="DZ229" s="85"/>
      <c r="EA229" s="85"/>
      <c r="EB229" s="85"/>
      <c r="EC229" s="85"/>
      <c r="ED229" s="85"/>
      <c r="EE229" s="85"/>
      <c r="EF229" s="85"/>
      <c r="EG229" s="85"/>
      <c r="EH229" s="85"/>
      <c r="EI229" s="85"/>
      <c r="EJ229" s="85"/>
      <c r="EK229" s="85"/>
      <c r="EL229" s="85"/>
      <c r="EM229" s="85"/>
      <c r="EN229" s="85"/>
      <c r="EO229" s="85"/>
      <c r="EP229" s="85"/>
      <c r="EQ229" s="85"/>
      <c r="ER229" s="85"/>
      <c r="ES229" s="85"/>
      <c r="ET229" s="85"/>
      <c r="EU229" s="85"/>
      <c r="EV229" s="85"/>
      <c r="EW229" s="85"/>
      <c r="EX229" s="85"/>
      <c r="EY229" s="85"/>
      <c r="EZ229" s="85"/>
      <c r="FA229" s="85"/>
      <c r="FB229" s="85"/>
      <c r="FC229" s="85"/>
      <c r="FD229" s="85"/>
      <c r="FE229" s="85"/>
      <c r="FF229" s="85"/>
      <c r="FG229" s="85"/>
      <c r="FH229" s="85"/>
      <c r="FI229" s="85"/>
      <c r="FJ229" s="85"/>
      <c r="FK229" s="85"/>
      <c r="FL229" s="85"/>
      <c r="FM229" s="85"/>
      <c r="FN229" s="85"/>
      <c r="FO229" s="85"/>
    </row>
    <row r="230" spans="1:171" s="49" customFormat="1" x14ac:dyDescent="0.25">
      <c r="A230" s="217" t="str">
        <f t="shared" si="28"/>
        <v>cfl_avgcap_peri</v>
      </c>
      <c r="B230" s="43" t="s">
        <v>110</v>
      </c>
      <c r="C230" s="44" t="s">
        <v>111</v>
      </c>
      <c r="D230" s="43" t="s">
        <v>113</v>
      </c>
      <c r="E230" s="46" t="s">
        <v>45</v>
      </c>
      <c r="F230" s="90" t="s">
        <v>62</v>
      </c>
      <c r="G230" s="90" t="s">
        <v>53</v>
      </c>
      <c r="H230" s="90" t="s">
        <v>61</v>
      </c>
      <c r="I230" s="90"/>
      <c r="J230" s="90"/>
      <c r="K230" s="175" t="s">
        <v>141</v>
      </c>
      <c r="L230" s="47" t="str">
        <f t="shared" si="29"/>
        <v>cfl_avgcap_peri</v>
      </c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84"/>
      <c r="DN230" s="84"/>
      <c r="DO230" s="52"/>
      <c r="DP230" s="52"/>
      <c r="DQ230" s="52"/>
      <c r="DR230" s="52"/>
      <c r="DS230" s="52"/>
      <c r="DT230" s="52"/>
      <c r="DU230" s="52"/>
      <c r="DV230" s="52"/>
      <c r="DW230" s="52"/>
      <c r="DX230" s="85"/>
      <c r="DY230" s="85"/>
      <c r="DZ230" s="85"/>
      <c r="EA230" s="85"/>
      <c r="EB230" s="85"/>
      <c r="EC230" s="85"/>
      <c r="ED230" s="85"/>
      <c r="EE230" s="85"/>
      <c r="EF230" s="85"/>
      <c r="EG230" s="85"/>
      <c r="EH230" s="85"/>
      <c r="EI230" s="85"/>
      <c r="EJ230" s="85"/>
      <c r="EK230" s="85"/>
      <c r="EL230" s="85"/>
      <c r="EM230" s="85"/>
      <c r="EN230" s="85"/>
      <c r="EO230" s="85"/>
      <c r="EP230" s="85"/>
      <c r="EQ230" s="85"/>
      <c r="ER230" s="85"/>
      <c r="ES230" s="85"/>
      <c r="ET230" s="85"/>
      <c r="EU230" s="85"/>
      <c r="EV230" s="85"/>
      <c r="EW230" s="85"/>
      <c r="EX230" s="85"/>
      <c r="EY230" s="85"/>
      <c r="EZ230" s="85"/>
      <c r="FA230" s="85"/>
      <c r="FB230" s="85"/>
      <c r="FC230" s="85"/>
      <c r="FD230" s="85"/>
      <c r="FE230" s="85"/>
      <c r="FF230" s="85"/>
      <c r="FG230" s="85"/>
      <c r="FH230" s="85"/>
      <c r="FI230" s="85"/>
      <c r="FJ230" s="85"/>
      <c r="FK230" s="85"/>
      <c r="FL230" s="85"/>
      <c r="FM230" s="85"/>
      <c r="FN230" s="85"/>
      <c r="FO230" s="85"/>
    </row>
    <row r="231" spans="1:171" s="49" customFormat="1" x14ac:dyDescent="0.25">
      <c r="A231" s="217" t="str">
        <f t="shared" si="28"/>
        <v>cfl_avgcap_glob</v>
      </c>
      <c r="B231" s="43" t="s">
        <v>110</v>
      </c>
      <c r="C231" s="44" t="s">
        <v>111</v>
      </c>
      <c r="D231" s="43" t="s">
        <v>15</v>
      </c>
      <c r="E231" s="46" t="s">
        <v>46</v>
      </c>
      <c r="F231" s="90" t="s">
        <v>62</v>
      </c>
      <c r="G231" s="90" t="s">
        <v>53</v>
      </c>
      <c r="H231" s="90" t="s">
        <v>61</v>
      </c>
      <c r="I231" s="90"/>
      <c r="J231" s="90"/>
      <c r="K231" s="175" t="s">
        <v>141</v>
      </c>
      <c r="L231" s="47" t="str">
        <f t="shared" si="29"/>
        <v>cfl_avgcap_glob</v>
      </c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52"/>
      <c r="Y231" s="52"/>
      <c r="Z231" s="52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  <c r="EO231" s="85"/>
      <c r="EP231" s="85"/>
      <c r="EQ231" s="85"/>
      <c r="ER231" s="85"/>
      <c r="ES231" s="85"/>
      <c r="ET231" s="85"/>
      <c r="EU231" s="85"/>
      <c r="EV231" s="85"/>
      <c r="EW231" s="85"/>
      <c r="EX231" s="85"/>
      <c r="EY231" s="85"/>
      <c r="EZ231" s="85"/>
      <c r="FA231" s="85"/>
      <c r="FB231" s="85"/>
      <c r="FC231" s="85"/>
      <c r="FD231" s="85"/>
      <c r="FE231" s="85"/>
      <c r="FF231" s="85"/>
      <c r="FG231" s="85"/>
      <c r="FH231" s="85"/>
      <c r="FI231" s="85"/>
      <c r="FJ231" s="85"/>
      <c r="FK231" s="85"/>
      <c r="FL231" s="85"/>
      <c r="FM231" s="85"/>
      <c r="FN231" s="85"/>
      <c r="FO231" s="85"/>
    </row>
    <row r="232" spans="1:171" x14ac:dyDescent="0.25">
      <c r="F232" s="91"/>
      <c r="G232" s="91"/>
      <c r="H232" s="91"/>
      <c r="I232" s="90"/>
      <c r="J232" s="90"/>
      <c r="K232" s="172"/>
      <c r="L232" s="7"/>
    </row>
    <row r="233" spans="1:171" s="49" customFormat="1" x14ac:dyDescent="0.25">
      <c r="A233" s="217" t="str">
        <f t="shared" si="28"/>
        <v>cfl_maxcap_core</v>
      </c>
      <c r="B233" s="43" t="s">
        <v>110</v>
      </c>
      <c r="C233" s="44" t="s">
        <v>111</v>
      </c>
      <c r="D233" s="43" t="s">
        <v>112</v>
      </c>
      <c r="E233" s="46" t="s">
        <v>44</v>
      </c>
      <c r="F233" s="90" t="s">
        <v>63</v>
      </c>
      <c r="G233" s="90" t="s">
        <v>53</v>
      </c>
      <c r="H233" s="90" t="s">
        <v>64</v>
      </c>
      <c r="I233" s="90"/>
      <c r="J233" s="90"/>
      <c r="K233" s="175" t="s">
        <v>141</v>
      </c>
      <c r="L233" s="47" t="str">
        <f>C233&amp;"_"&amp;H233&amp;"_"&amp;E233</f>
        <v>cfl_maxcap_core</v>
      </c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84"/>
      <c r="DN233" s="84"/>
      <c r="DO233" s="52"/>
      <c r="DP233" s="52"/>
      <c r="DQ233" s="52"/>
      <c r="DR233" s="52"/>
      <c r="DS233" s="52"/>
      <c r="DT233" s="52"/>
      <c r="DU233" s="52"/>
      <c r="DV233" s="52"/>
      <c r="DW233" s="52"/>
      <c r="DX233" s="85"/>
      <c r="DY233" s="85"/>
      <c r="DZ233" s="85"/>
      <c r="EA233" s="85"/>
      <c r="EB233" s="85"/>
      <c r="EC233" s="85"/>
      <c r="ED233" s="85"/>
      <c r="EE233" s="85"/>
      <c r="EF233" s="85"/>
      <c r="EG233" s="85"/>
      <c r="EH233" s="85"/>
      <c r="EI233" s="85"/>
      <c r="EJ233" s="85"/>
      <c r="EK233" s="85"/>
      <c r="EL233" s="85"/>
      <c r="EM233" s="85"/>
      <c r="EN233" s="85"/>
      <c r="EO233" s="85"/>
      <c r="EP233" s="85"/>
      <c r="EQ233" s="85"/>
      <c r="ER233" s="85"/>
      <c r="ES233" s="85"/>
      <c r="ET233" s="85"/>
      <c r="EU233" s="85"/>
      <c r="EV233" s="85"/>
      <c r="EW233" s="85"/>
      <c r="EX233" s="85"/>
      <c r="EY233" s="85"/>
      <c r="EZ233" s="85"/>
      <c r="FA233" s="85"/>
      <c r="FB233" s="85"/>
      <c r="FC233" s="85"/>
      <c r="FD233" s="85"/>
      <c r="FE233" s="85"/>
      <c r="FF233" s="85"/>
      <c r="FG233" s="85"/>
      <c r="FH233" s="85"/>
      <c r="FI233" s="85"/>
      <c r="FJ233" s="85"/>
      <c r="FK233" s="85"/>
      <c r="FL233" s="85"/>
      <c r="FM233" s="85"/>
      <c r="FN233" s="85"/>
      <c r="FO233" s="85"/>
    </row>
    <row r="234" spans="1:171" s="49" customFormat="1" x14ac:dyDescent="0.25">
      <c r="A234" s="217" t="str">
        <f t="shared" si="28"/>
        <v>cfl_maxcap_rimFSU</v>
      </c>
      <c r="B234" s="43" t="s">
        <v>110</v>
      </c>
      <c r="C234" s="44" t="s">
        <v>111</v>
      </c>
      <c r="D234" s="43" t="s">
        <v>48</v>
      </c>
      <c r="E234" s="46" t="s">
        <v>205</v>
      </c>
      <c r="F234" s="90" t="s">
        <v>63</v>
      </c>
      <c r="G234" s="90" t="s">
        <v>53</v>
      </c>
      <c r="H234" s="90" t="s">
        <v>64</v>
      </c>
      <c r="I234" s="90"/>
      <c r="J234" s="90"/>
      <c r="K234" s="175" t="s">
        <v>141</v>
      </c>
      <c r="L234" s="47" t="str">
        <f t="shared" ref="L234:L237" si="30">C234&amp;"_"&amp;H234&amp;"_"&amp;E234</f>
        <v>cfl_maxcap_rimFSU</v>
      </c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84"/>
      <c r="DN234" s="84"/>
      <c r="DO234" s="52"/>
      <c r="DP234" s="52"/>
      <c r="DQ234" s="52"/>
      <c r="DR234" s="52"/>
      <c r="DS234" s="52"/>
      <c r="DT234" s="52"/>
      <c r="DU234" s="52"/>
      <c r="DV234" s="52"/>
      <c r="DW234" s="52"/>
      <c r="DX234" s="85"/>
      <c r="DY234" s="85"/>
      <c r="DZ234" s="85"/>
      <c r="EA234" s="85"/>
      <c r="EB234" s="85"/>
      <c r="EC234" s="85"/>
      <c r="ED234" s="85"/>
      <c r="EE234" s="85"/>
      <c r="EF234" s="85"/>
      <c r="EG234" s="85"/>
      <c r="EH234" s="85"/>
      <c r="EI234" s="85"/>
      <c r="EJ234" s="85"/>
      <c r="EK234" s="85"/>
      <c r="EL234" s="85"/>
      <c r="EM234" s="85"/>
      <c r="EN234" s="85"/>
      <c r="EO234" s="85"/>
      <c r="EP234" s="85"/>
      <c r="EQ234" s="85"/>
      <c r="ER234" s="85"/>
      <c r="ES234" s="85"/>
      <c r="ET234" s="85"/>
      <c r="EU234" s="85"/>
      <c r="EV234" s="85"/>
      <c r="EW234" s="85"/>
      <c r="EX234" s="85"/>
      <c r="EY234" s="85"/>
      <c r="EZ234" s="85"/>
      <c r="FA234" s="85"/>
      <c r="FB234" s="85"/>
      <c r="FC234" s="85"/>
      <c r="FD234" s="85"/>
      <c r="FE234" s="85"/>
      <c r="FF234" s="85"/>
      <c r="FG234" s="85"/>
      <c r="FH234" s="85"/>
      <c r="FI234" s="85"/>
      <c r="FJ234" s="85"/>
      <c r="FK234" s="85"/>
      <c r="FL234" s="85"/>
      <c r="FM234" s="85"/>
      <c r="FN234" s="85"/>
      <c r="FO234" s="85"/>
    </row>
    <row r="235" spans="1:171" s="49" customFormat="1" x14ac:dyDescent="0.25">
      <c r="A235" s="217" t="str">
        <f t="shared" si="28"/>
        <v>cfl_maxcap_rim</v>
      </c>
      <c r="B235" s="43" t="s">
        <v>110</v>
      </c>
      <c r="C235" s="44" t="s">
        <v>111</v>
      </c>
      <c r="D235" s="43" t="s">
        <v>76</v>
      </c>
      <c r="E235" s="46" t="s">
        <v>152</v>
      </c>
      <c r="F235" s="90" t="s">
        <v>63</v>
      </c>
      <c r="G235" s="90" t="s">
        <v>53</v>
      </c>
      <c r="H235" s="90" t="s">
        <v>64</v>
      </c>
      <c r="I235" s="90"/>
      <c r="J235" s="90"/>
      <c r="K235" s="175" t="s">
        <v>141</v>
      </c>
      <c r="L235" s="47" t="str">
        <f t="shared" si="30"/>
        <v>cfl_maxcap_rim</v>
      </c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84"/>
      <c r="DN235" s="84"/>
      <c r="DO235" s="52"/>
      <c r="DP235" s="52"/>
      <c r="DQ235" s="52"/>
      <c r="DR235" s="52"/>
      <c r="DS235" s="52"/>
      <c r="DT235" s="52"/>
      <c r="DU235" s="52"/>
      <c r="DV235" s="52"/>
      <c r="DW235" s="52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  <c r="EK235" s="85"/>
      <c r="EL235" s="85"/>
      <c r="EM235" s="85"/>
      <c r="EN235" s="85"/>
      <c r="EO235" s="85"/>
      <c r="EP235" s="85"/>
      <c r="EQ235" s="85"/>
      <c r="ER235" s="85"/>
      <c r="ES235" s="85"/>
      <c r="ET235" s="85"/>
      <c r="EU235" s="85"/>
      <c r="EV235" s="85"/>
      <c r="EW235" s="85"/>
      <c r="EX235" s="85"/>
      <c r="EY235" s="85"/>
      <c r="EZ235" s="85"/>
      <c r="FA235" s="85"/>
      <c r="FB235" s="85"/>
      <c r="FC235" s="85"/>
      <c r="FD235" s="85"/>
      <c r="FE235" s="85"/>
      <c r="FF235" s="85"/>
      <c r="FG235" s="85"/>
      <c r="FH235" s="85"/>
      <c r="FI235" s="85"/>
      <c r="FJ235" s="85"/>
      <c r="FK235" s="85"/>
      <c r="FL235" s="85"/>
      <c r="FM235" s="85"/>
      <c r="FN235" s="85"/>
      <c r="FO235" s="85"/>
    </row>
    <row r="236" spans="1:171" s="49" customFormat="1" x14ac:dyDescent="0.25">
      <c r="A236" s="217" t="str">
        <f t="shared" si="28"/>
        <v>cfl_maxcap_peri</v>
      </c>
      <c r="B236" s="43" t="s">
        <v>110</v>
      </c>
      <c r="C236" s="44" t="s">
        <v>111</v>
      </c>
      <c r="D236" s="43" t="s">
        <v>113</v>
      </c>
      <c r="E236" s="46" t="s">
        <v>45</v>
      </c>
      <c r="F236" s="90" t="s">
        <v>63</v>
      </c>
      <c r="G236" s="90" t="s">
        <v>53</v>
      </c>
      <c r="H236" s="90" t="s">
        <v>64</v>
      </c>
      <c r="I236" s="90"/>
      <c r="J236" s="90"/>
      <c r="K236" s="175" t="s">
        <v>141</v>
      </c>
      <c r="L236" s="47" t="str">
        <f t="shared" si="30"/>
        <v>cfl_maxcap_peri</v>
      </c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84"/>
      <c r="DN236" s="84"/>
      <c r="DO236" s="52"/>
      <c r="DP236" s="52"/>
      <c r="DQ236" s="52"/>
      <c r="DR236" s="52"/>
      <c r="DS236" s="52"/>
      <c r="DT236" s="52"/>
      <c r="DU236" s="52"/>
      <c r="DV236" s="52"/>
      <c r="DW236" s="52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  <c r="EQ236" s="85"/>
      <c r="ER236" s="85"/>
      <c r="ES236" s="85"/>
      <c r="ET236" s="85"/>
      <c r="EU236" s="85"/>
      <c r="EV236" s="85"/>
      <c r="EW236" s="85"/>
      <c r="EX236" s="85"/>
      <c r="EY236" s="85"/>
      <c r="EZ236" s="85"/>
      <c r="FA236" s="85"/>
      <c r="FB236" s="85"/>
      <c r="FC236" s="85"/>
      <c r="FD236" s="85"/>
      <c r="FE236" s="85"/>
      <c r="FF236" s="85"/>
      <c r="FG236" s="85"/>
      <c r="FH236" s="85"/>
      <c r="FI236" s="85"/>
      <c r="FJ236" s="85"/>
      <c r="FK236" s="85"/>
      <c r="FL236" s="85"/>
      <c r="FM236" s="85"/>
      <c r="FN236" s="85"/>
      <c r="FO236" s="85"/>
    </row>
    <row r="237" spans="1:171" s="49" customFormat="1" x14ac:dyDescent="0.25">
      <c r="A237" s="217" t="str">
        <f t="shared" si="28"/>
        <v>cfl_maxcap_glob</v>
      </c>
      <c r="B237" s="43" t="s">
        <v>110</v>
      </c>
      <c r="C237" s="44" t="s">
        <v>111</v>
      </c>
      <c r="D237" s="43" t="s">
        <v>15</v>
      </c>
      <c r="E237" s="46" t="s">
        <v>46</v>
      </c>
      <c r="F237" s="90" t="s">
        <v>63</v>
      </c>
      <c r="G237" s="90" t="s">
        <v>53</v>
      </c>
      <c r="H237" s="90" t="s">
        <v>64</v>
      </c>
      <c r="I237" s="90"/>
      <c r="J237" s="90"/>
      <c r="K237" s="175" t="s">
        <v>141</v>
      </c>
      <c r="L237" s="47" t="str">
        <f t="shared" si="30"/>
        <v>cfl_maxcap_glob</v>
      </c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52"/>
      <c r="Y237" s="52"/>
      <c r="Z237" s="52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  <c r="EO237" s="85"/>
      <c r="EP237" s="85"/>
      <c r="EQ237" s="85"/>
      <c r="ER237" s="85"/>
      <c r="ES237" s="85"/>
      <c r="ET237" s="85"/>
      <c r="EU237" s="85"/>
      <c r="EV237" s="85"/>
      <c r="EW237" s="85"/>
      <c r="EX237" s="85"/>
      <c r="EY237" s="85"/>
      <c r="EZ237" s="85"/>
      <c r="FA237" s="85"/>
      <c r="FB237" s="85"/>
      <c r="FC237" s="85"/>
      <c r="FD237" s="85"/>
      <c r="FE237" s="85"/>
      <c r="FF237" s="85"/>
      <c r="FG237" s="85"/>
      <c r="FH237" s="85"/>
      <c r="FI237" s="85"/>
      <c r="FJ237" s="85"/>
      <c r="FK237" s="85"/>
      <c r="FL237" s="85"/>
      <c r="FM237" s="85"/>
      <c r="FN237" s="85"/>
      <c r="FO237" s="85"/>
    </row>
    <row r="238" spans="1:171" x14ac:dyDescent="0.25">
      <c r="L238" s="8"/>
    </row>
    <row r="239" spans="1:171" s="57" customFormat="1" x14ac:dyDescent="0.25">
      <c r="A239" s="219"/>
      <c r="B239" s="60" t="s">
        <v>117</v>
      </c>
      <c r="C239" s="56"/>
      <c r="D239" s="56"/>
      <c r="E239" s="56"/>
      <c r="F239" s="60"/>
      <c r="G239" s="60"/>
      <c r="H239" s="60"/>
      <c r="I239" s="60"/>
      <c r="J239" s="60"/>
      <c r="K239" s="173"/>
      <c r="L239" s="58"/>
      <c r="M239" s="59">
        <v>1861</v>
      </c>
      <c r="N239" s="59">
        <v>1862</v>
      </c>
      <c r="O239" s="59">
        <v>1863</v>
      </c>
      <c r="P239" s="59">
        <v>1864</v>
      </c>
      <c r="Q239" s="59">
        <v>1865</v>
      </c>
      <c r="R239" s="59">
        <v>1866</v>
      </c>
      <c r="S239" s="59">
        <v>1867</v>
      </c>
      <c r="T239" s="59">
        <v>1868</v>
      </c>
      <c r="U239" s="59">
        <v>1869</v>
      </c>
      <c r="V239" s="59">
        <v>1870</v>
      </c>
      <c r="W239" s="59">
        <v>1871</v>
      </c>
      <c r="X239" s="59">
        <v>1872</v>
      </c>
      <c r="Y239" s="59">
        <v>1873</v>
      </c>
      <c r="Z239" s="59">
        <v>1874</v>
      </c>
      <c r="AA239" s="59">
        <v>1875</v>
      </c>
      <c r="AB239" s="59">
        <v>1876</v>
      </c>
      <c r="AC239" s="59">
        <v>1877</v>
      </c>
      <c r="AD239" s="59">
        <v>1878</v>
      </c>
      <c r="AE239" s="59">
        <v>1879</v>
      </c>
      <c r="AF239" s="59">
        <v>1880</v>
      </c>
      <c r="AG239" s="59">
        <v>1881</v>
      </c>
      <c r="AH239" s="59">
        <v>1882</v>
      </c>
      <c r="AI239" s="59">
        <v>1883</v>
      </c>
      <c r="AJ239" s="59">
        <v>1884</v>
      </c>
      <c r="AK239" s="59">
        <v>1885</v>
      </c>
      <c r="AL239" s="59">
        <v>1886</v>
      </c>
      <c r="AM239" s="59">
        <v>1887</v>
      </c>
      <c r="AN239" s="59">
        <v>1888</v>
      </c>
      <c r="AO239" s="59">
        <v>1889</v>
      </c>
      <c r="AP239" s="59">
        <v>1890</v>
      </c>
      <c r="AQ239" s="59">
        <v>1891</v>
      </c>
      <c r="AR239" s="59">
        <v>1892</v>
      </c>
      <c r="AS239" s="59">
        <v>1893</v>
      </c>
      <c r="AT239" s="59">
        <v>1894</v>
      </c>
      <c r="AU239" s="59">
        <v>1895</v>
      </c>
      <c r="AV239" s="59">
        <v>1896</v>
      </c>
      <c r="AW239" s="59">
        <v>1897</v>
      </c>
      <c r="AX239" s="59">
        <v>1898</v>
      </c>
      <c r="AY239" s="59">
        <v>1899</v>
      </c>
      <c r="AZ239" s="59">
        <v>1900</v>
      </c>
      <c r="BA239" s="59">
        <v>1901</v>
      </c>
      <c r="BB239" s="59">
        <v>1902</v>
      </c>
      <c r="BC239" s="59">
        <v>1903</v>
      </c>
      <c r="BD239" s="59">
        <v>1904</v>
      </c>
      <c r="BE239" s="59">
        <v>1905</v>
      </c>
      <c r="BF239" s="59">
        <v>1906</v>
      </c>
      <c r="BG239" s="59">
        <v>1907</v>
      </c>
      <c r="BH239" s="59">
        <v>1908</v>
      </c>
      <c r="BI239" s="59">
        <v>1909</v>
      </c>
      <c r="BJ239" s="59">
        <v>1910</v>
      </c>
      <c r="BK239" s="59">
        <v>1911</v>
      </c>
      <c r="BL239" s="59">
        <v>1912</v>
      </c>
      <c r="BM239" s="59">
        <v>1913</v>
      </c>
      <c r="BN239" s="59">
        <v>1914</v>
      </c>
      <c r="BO239" s="59">
        <v>1915</v>
      </c>
      <c r="BP239" s="59">
        <v>1916</v>
      </c>
      <c r="BQ239" s="59">
        <v>1917</v>
      </c>
      <c r="BR239" s="59">
        <v>1918</v>
      </c>
      <c r="BS239" s="59">
        <v>1919</v>
      </c>
      <c r="BT239" s="59">
        <v>1920</v>
      </c>
      <c r="BU239" s="59">
        <v>1921</v>
      </c>
      <c r="BV239" s="59">
        <v>1922</v>
      </c>
      <c r="BW239" s="59">
        <v>1923</v>
      </c>
      <c r="BX239" s="59">
        <v>1924</v>
      </c>
      <c r="BY239" s="59">
        <v>1925</v>
      </c>
      <c r="BZ239" s="59">
        <v>1926</v>
      </c>
      <c r="CA239" s="59">
        <v>1927</v>
      </c>
      <c r="CB239" s="59">
        <v>1928</v>
      </c>
      <c r="CC239" s="59">
        <v>1929</v>
      </c>
      <c r="CD239" s="59">
        <v>1930</v>
      </c>
      <c r="CE239" s="59">
        <v>1931</v>
      </c>
      <c r="CF239" s="59">
        <v>1932</v>
      </c>
      <c r="CG239" s="59">
        <v>1933</v>
      </c>
      <c r="CH239" s="59">
        <v>1934</v>
      </c>
      <c r="CI239" s="59">
        <v>1935</v>
      </c>
      <c r="CJ239" s="59">
        <v>1936</v>
      </c>
      <c r="CK239" s="59">
        <v>1937</v>
      </c>
      <c r="CL239" s="59">
        <v>1938</v>
      </c>
      <c r="CM239" s="59">
        <v>1939</v>
      </c>
      <c r="CN239" s="59">
        <v>1940</v>
      </c>
      <c r="CO239" s="59">
        <v>1941</v>
      </c>
      <c r="CP239" s="59">
        <v>1942</v>
      </c>
      <c r="CQ239" s="59">
        <v>1943</v>
      </c>
      <c r="CR239" s="59">
        <v>1944</v>
      </c>
      <c r="CS239" s="59">
        <v>1945</v>
      </c>
      <c r="CT239" s="59">
        <v>1946</v>
      </c>
      <c r="CU239" s="59">
        <v>1947</v>
      </c>
      <c r="CV239" s="59">
        <v>1948</v>
      </c>
      <c r="CW239" s="59">
        <v>1949</v>
      </c>
      <c r="CX239" s="59">
        <v>1950</v>
      </c>
      <c r="CY239" s="59">
        <v>1951</v>
      </c>
      <c r="CZ239" s="59">
        <v>1952</v>
      </c>
      <c r="DA239" s="59">
        <v>1953</v>
      </c>
      <c r="DB239" s="59">
        <v>1954</v>
      </c>
      <c r="DC239" s="59">
        <v>1955</v>
      </c>
      <c r="DD239" s="59">
        <v>1956</v>
      </c>
      <c r="DE239" s="59">
        <v>1957</v>
      </c>
      <c r="DF239" s="59">
        <v>1958</v>
      </c>
      <c r="DG239" s="59">
        <v>1959</v>
      </c>
      <c r="DH239" s="59">
        <v>1960</v>
      </c>
      <c r="DI239" s="59">
        <v>1961</v>
      </c>
      <c r="DJ239" s="59">
        <v>1962</v>
      </c>
      <c r="DK239" s="59">
        <v>1963</v>
      </c>
      <c r="DL239" s="59">
        <v>1964</v>
      </c>
      <c r="DM239" s="59">
        <v>1965</v>
      </c>
      <c r="DN239" s="59">
        <v>1966</v>
      </c>
      <c r="DO239" s="59">
        <v>1967</v>
      </c>
      <c r="DP239" s="59">
        <v>1968</v>
      </c>
      <c r="DQ239" s="59">
        <v>1969</v>
      </c>
      <c r="DR239" s="59">
        <v>1970</v>
      </c>
      <c r="DS239" s="59">
        <v>1971</v>
      </c>
      <c r="DT239" s="59">
        <v>1972</v>
      </c>
      <c r="DU239" s="59">
        <v>1973</v>
      </c>
      <c r="DV239" s="59">
        <v>1974</v>
      </c>
      <c r="DW239" s="59">
        <v>1975</v>
      </c>
      <c r="DX239" s="112">
        <v>1976</v>
      </c>
      <c r="DY239" s="112">
        <v>1977</v>
      </c>
      <c r="DZ239" s="112">
        <v>1978</v>
      </c>
      <c r="EA239" s="112">
        <v>1979</v>
      </c>
      <c r="EB239" s="112">
        <v>1980</v>
      </c>
      <c r="EC239" s="112">
        <v>1981</v>
      </c>
      <c r="ED239" s="112">
        <v>1982</v>
      </c>
      <c r="EE239" s="112">
        <v>1983</v>
      </c>
      <c r="EF239" s="112">
        <v>1984</v>
      </c>
      <c r="EG239" s="112">
        <v>1985</v>
      </c>
      <c r="EH239" s="112">
        <v>1986</v>
      </c>
      <c r="EI239" s="112">
        <v>1987</v>
      </c>
      <c r="EJ239" s="112">
        <v>1988</v>
      </c>
      <c r="EK239" s="112">
        <v>1989</v>
      </c>
      <c r="EL239" s="112">
        <v>1990</v>
      </c>
      <c r="EM239" s="112">
        <v>1991</v>
      </c>
      <c r="EN239" s="112">
        <v>1992</v>
      </c>
      <c r="EO239" s="112">
        <v>1993</v>
      </c>
      <c r="EP239" s="112">
        <v>1994</v>
      </c>
      <c r="EQ239" s="112">
        <v>1995</v>
      </c>
      <c r="ER239" s="112">
        <v>1996</v>
      </c>
      <c r="ES239" s="112">
        <v>1997</v>
      </c>
      <c r="ET239" s="112">
        <v>1998</v>
      </c>
      <c r="EU239" s="112">
        <v>1999</v>
      </c>
      <c r="EV239" s="112">
        <v>2000</v>
      </c>
      <c r="EW239" s="112">
        <v>2001</v>
      </c>
      <c r="EX239" s="112">
        <v>2002</v>
      </c>
      <c r="EY239" s="112">
        <v>2003</v>
      </c>
      <c r="EZ239" s="112">
        <v>2004</v>
      </c>
      <c r="FA239" s="112">
        <v>2005</v>
      </c>
      <c r="FB239" s="112">
        <v>2006</v>
      </c>
      <c r="FC239" s="112">
        <v>2007</v>
      </c>
    </row>
    <row r="241" spans="1:171" x14ac:dyDescent="0.25">
      <c r="A241" s="217" t="str">
        <f>L241</f>
        <v>bik_cumcap_core</v>
      </c>
      <c r="B241" s="41" t="s">
        <v>115</v>
      </c>
      <c r="C241" s="42" t="s">
        <v>121</v>
      </c>
      <c r="D241" s="8" t="s">
        <v>118</v>
      </c>
      <c r="E241" s="6" t="s">
        <v>44</v>
      </c>
      <c r="F241" s="88" t="s">
        <v>16</v>
      </c>
      <c r="G241" s="88" t="s">
        <v>53</v>
      </c>
      <c r="H241" s="88" t="s">
        <v>55</v>
      </c>
      <c r="I241" s="88">
        <v>1861</v>
      </c>
      <c r="J241" s="88">
        <v>2007</v>
      </c>
      <c r="K241" s="168" t="s">
        <v>75</v>
      </c>
      <c r="L241" s="8" t="str">
        <f>C241&amp;"_"&amp;H241&amp;"_"&amp;E241</f>
        <v>bik_cumcap_core</v>
      </c>
      <c r="M241" s="9">
        <v>2.0000000000000001E-4</v>
      </c>
      <c r="N241" s="9">
        <v>1.4400000000000001E-2</v>
      </c>
      <c r="O241" s="9">
        <v>3.7199999999999997E-2</v>
      </c>
      <c r="P241" s="19">
        <v>6.8599999999999994E-2</v>
      </c>
      <c r="Q241" s="19">
        <v>0.1086</v>
      </c>
      <c r="R241" s="19">
        <v>0.4532666666666666</v>
      </c>
      <c r="S241" s="19">
        <v>1.1025999999999998</v>
      </c>
      <c r="T241" s="19">
        <v>2.0765999999999996</v>
      </c>
      <c r="U241" s="19">
        <v>3.3752666666666657</v>
      </c>
      <c r="V241" s="19">
        <v>6.6448962962962952</v>
      </c>
      <c r="W241" s="19">
        <v>11.885488888888887</v>
      </c>
      <c r="X241" s="19">
        <v>19.097044444444442</v>
      </c>
      <c r="Y241" s="19">
        <v>28.279562962962963</v>
      </c>
      <c r="Z241" s="19">
        <v>39.433044444444441</v>
      </c>
      <c r="AA241" s="19">
        <v>52.557488888888884</v>
      </c>
      <c r="AB241" s="19">
        <v>67.652896296296291</v>
      </c>
      <c r="AC241" s="19">
        <v>84.719266666666655</v>
      </c>
      <c r="AD241" s="19">
        <v>105.38659999999999</v>
      </c>
      <c r="AE241" s="19">
        <v>132.65489629629627</v>
      </c>
      <c r="AF241" s="19">
        <v>163.87709673202613</v>
      </c>
      <c r="AG241" s="19">
        <v>199.05320130718951</v>
      </c>
      <c r="AH241" s="19">
        <v>238.18321002178646</v>
      </c>
      <c r="AI241" s="19">
        <v>281.26712287581699</v>
      </c>
      <c r="AJ241" s="19">
        <v>328.30493986928104</v>
      </c>
      <c r="AK241" s="19">
        <v>379.29666100217867</v>
      </c>
      <c r="AL241" s="19">
        <v>434.24228627450981</v>
      </c>
      <c r="AM241" s="19">
        <v>493.14181568627453</v>
      </c>
      <c r="AN241" s="19">
        <v>555.99524923747276</v>
      </c>
      <c r="AO241" s="19">
        <v>622.80258692810457</v>
      </c>
      <c r="AP241" s="19">
        <v>693.56382875816996</v>
      </c>
      <c r="AQ241" s="19">
        <v>768.27897472766892</v>
      </c>
      <c r="AR241" s="19">
        <v>846.94802483660135</v>
      </c>
      <c r="AS241" s="19">
        <v>929.57097908496735</v>
      </c>
      <c r="AT241" s="19">
        <v>1016.1478374727669</v>
      </c>
      <c r="AU241" s="19">
        <v>1106.6786</v>
      </c>
      <c r="AV241" s="19">
        <v>1200.7285999999999</v>
      </c>
      <c r="AW241" s="19">
        <v>1300.6503532467532</v>
      </c>
      <c r="AX241" s="19">
        <v>1405.4188597402597</v>
      </c>
      <c r="AY241" s="19">
        <v>1544.8291194805195</v>
      </c>
      <c r="AZ241" s="19">
        <v>1669.1411324675325</v>
      </c>
      <c r="BA241" s="19">
        <v>1796.5298987012989</v>
      </c>
      <c r="BB241" s="19">
        <v>1926.9754181818184</v>
      </c>
      <c r="BC241" s="19">
        <v>2065.1876909090911</v>
      </c>
      <c r="BD241" s="19">
        <v>2218.7317168831169</v>
      </c>
      <c r="BE241" s="19">
        <v>2370.012496103896</v>
      </c>
      <c r="BF241" s="19">
        <v>2518.0050285714283</v>
      </c>
      <c r="BG241" s="19">
        <v>2703.549314285714</v>
      </c>
      <c r="BH241" s="19">
        <v>2877.3650949579828</v>
      </c>
      <c r="BI241" s="19">
        <v>3060.7573705882351</v>
      </c>
      <c r="BJ241" s="19">
        <v>3249.6261411764704</v>
      </c>
      <c r="BK241" s="19">
        <v>3450.0614067226888</v>
      </c>
      <c r="BL241" s="19">
        <v>3646.1831672268904</v>
      </c>
      <c r="BM241" s="19">
        <v>3860.2964226890754</v>
      </c>
      <c r="BN241" s="19">
        <v>4055.6261731092436</v>
      </c>
      <c r="BO241" s="19">
        <v>4261.5695613445378</v>
      </c>
      <c r="BP241" s="19">
        <v>4478.1265873949578</v>
      </c>
      <c r="BQ241" s="19">
        <v>4705.2972512605038</v>
      </c>
      <c r="BR241" s="19">
        <v>4943.0815529411757</v>
      </c>
      <c r="BS241" s="19">
        <v>5191.4794924369744</v>
      </c>
      <c r="BT241" s="19">
        <v>5450.491069747899</v>
      </c>
      <c r="BU241" s="19">
        <v>5720.1162848739496</v>
      </c>
      <c r="BV241" s="19">
        <v>6003.4679949579831</v>
      </c>
      <c r="BW241" s="19">
        <v>6289.5461999999998</v>
      </c>
      <c r="BX241" s="19">
        <v>6588.3359</v>
      </c>
      <c r="BY241" s="19">
        <v>6882.1244880952381</v>
      </c>
      <c r="BZ241" s="19">
        <v>7182.701964285714</v>
      </c>
      <c r="CA241" s="19">
        <v>7472.0808285714284</v>
      </c>
      <c r="CB241" s="19">
        <v>7750.2610809523803</v>
      </c>
      <c r="CC241" s="19">
        <v>8048.3252214285712</v>
      </c>
      <c r="CD241" s="19">
        <v>8344.1932500000003</v>
      </c>
      <c r="CE241" s="19">
        <v>8690.9255300000004</v>
      </c>
      <c r="CF241" s="19">
        <v>9043.2345614285714</v>
      </c>
      <c r="CG241" s="19">
        <v>9401.120344285715</v>
      </c>
      <c r="CH241" s="19">
        <v>9781.3303785714288</v>
      </c>
      <c r="CI241" s="19">
        <v>10204.364664285715</v>
      </c>
      <c r="CJ241" s="19">
        <v>10682.597521428572</v>
      </c>
      <c r="CK241" s="19">
        <v>11177.543950000001</v>
      </c>
      <c r="CL241" s="19">
        <v>11688.783950000001</v>
      </c>
      <c r="CM241" s="19">
        <v>12196.452075000001</v>
      </c>
      <c r="CN241" s="19">
        <v>12700.548325000002</v>
      </c>
      <c r="CO241" s="19">
        <v>13201.072700000002</v>
      </c>
      <c r="CP241" s="19">
        <v>13615.125200000002</v>
      </c>
      <c r="CQ241" s="19">
        <v>13942.705825000003</v>
      </c>
      <c r="CR241" s="19">
        <v>14311.124575000003</v>
      </c>
      <c r="CS241" s="19">
        <v>14720.381450000003</v>
      </c>
      <c r="CT241" s="19">
        <v>15170.476450000002</v>
      </c>
      <c r="CU241" s="19">
        <v>15699.506450000003</v>
      </c>
      <c r="CV241" s="19">
        <v>16264.871450000002</v>
      </c>
      <c r="CW241" s="19">
        <v>16887.461450000003</v>
      </c>
      <c r="CX241" s="19">
        <v>17398.496450000002</v>
      </c>
      <c r="CY241" s="19">
        <v>17937.484450000004</v>
      </c>
      <c r="CZ241" s="19">
        <v>18547.825450000004</v>
      </c>
      <c r="DA241" s="19">
        <v>19056.319450000003</v>
      </c>
      <c r="DB241" s="19">
        <v>19585.666450000004</v>
      </c>
      <c r="DC241" s="19">
        <v>20181.166450000004</v>
      </c>
      <c r="DD241" s="19">
        <v>20728.766450000003</v>
      </c>
      <c r="DE241" s="19">
        <v>21189.866450000001</v>
      </c>
      <c r="DF241" s="19">
        <v>21637.853950000001</v>
      </c>
      <c r="DG241" s="19">
        <v>22094.928950000001</v>
      </c>
      <c r="DH241" s="19">
        <v>22550.09145</v>
      </c>
      <c r="DI241" s="19">
        <v>23001.141449999999</v>
      </c>
      <c r="DJ241" s="19">
        <v>23428.541450000001</v>
      </c>
      <c r="DK241" s="19">
        <v>23861.441450000002</v>
      </c>
      <c r="DL241" s="19">
        <v>24279.141450000003</v>
      </c>
      <c r="DM241" s="19">
        <v>24701.641450000003</v>
      </c>
      <c r="DN241" s="19">
        <v>25094.641450000003</v>
      </c>
      <c r="DO241" s="9">
        <v>25503.141450000003</v>
      </c>
      <c r="DP241" s="9">
        <v>25970.141450000003</v>
      </c>
      <c r="DQ241" s="9">
        <v>26475.641450000003</v>
      </c>
      <c r="DR241" s="9">
        <v>26999.541450000004</v>
      </c>
      <c r="DS241" s="9">
        <v>27617.241450000005</v>
      </c>
      <c r="DT241" s="9">
        <v>28344.841450000004</v>
      </c>
      <c r="DU241" s="9">
        <v>29088.041450000004</v>
      </c>
      <c r="DV241" s="9">
        <v>29830.741450000005</v>
      </c>
      <c r="DW241" s="9">
        <v>30511.041450000004</v>
      </c>
      <c r="DX241" s="17">
        <v>31241.641450000003</v>
      </c>
      <c r="DY241" s="17">
        <v>32008.741450000001</v>
      </c>
      <c r="DZ241" s="17">
        <v>32806.541450000004</v>
      </c>
      <c r="EA241" s="17">
        <v>33595.241450000001</v>
      </c>
      <c r="EB241" s="17">
        <v>34484.941449999998</v>
      </c>
      <c r="EC241" s="17">
        <v>35272.674783333328</v>
      </c>
      <c r="ED241" s="17">
        <v>35999.241449999994</v>
      </c>
      <c r="EE241" s="17">
        <v>36725.441449999991</v>
      </c>
      <c r="EF241" s="17">
        <v>37389.274783333327</v>
      </c>
      <c r="EG241" s="17">
        <v>38003.741449999994</v>
      </c>
      <c r="EH241" s="17">
        <v>38617.741449999994</v>
      </c>
      <c r="EI241" s="17">
        <v>39201.141449999996</v>
      </c>
      <c r="EJ241" s="17">
        <v>39787.441449999998</v>
      </c>
      <c r="EK241" s="17">
        <v>40461.241450000001</v>
      </c>
      <c r="EL241" s="17">
        <v>41182.241450000001</v>
      </c>
      <c r="EM241" s="17">
        <v>41796.041450000004</v>
      </c>
      <c r="EN241" s="17">
        <v>42373.041450000004</v>
      </c>
      <c r="EO241" s="17">
        <v>42897.241450000001</v>
      </c>
      <c r="EP241" s="17">
        <v>43409.141450000003</v>
      </c>
      <c r="EQ241" s="17">
        <v>43871.34145</v>
      </c>
      <c r="ER241" s="17">
        <v>44330.808116666667</v>
      </c>
      <c r="ES241" s="17">
        <v>44828.447005555558</v>
      </c>
      <c r="ET241" s="17">
        <v>45284.346079629635</v>
      </c>
      <c r="EU241" s="17">
        <v>45771.211874691362</v>
      </c>
      <c r="EV241" s="17">
        <v>46321.413774691362</v>
      </c>
      <c r="EW241" s="17">
        <v>46818.754474691363</v>
      </c>
      <c r="EX241" s="17">
        <v>47293.080174691364</v>
      </c>
      <c r="EY241" s="17">
        <v>47749.934274691361</v>
      </c>
      <c r="EZ241" s="17">
        <v>48179.664174691359</v>
      </c>
      <c r="FA241" s="17">
        <v>48576.808874691356</v>
      </c>
      <c r="FB241" s="17">
        <v>48906.108874691359</v>
      </c>
      <c r="FC241" s="17">
        <v>49212.008874691361</v>
      </c>
    </row>
    <row r="242" spans="1:171" x14ac:dyDescent="0.25">
      <c r="A242" s="217" t="str">
        <f>L242</f>
        <v>bik_cumcap_rimFSU</v>
      </c>
      <c r="B242" s="41" t="s">
        <v>115</v>
      </c>
      <c r="C242" s="42" t="s">
        <v>121</v>
      </c>
      <c r="D242" s="8" t="s">
        <v>71</v>
      </c>
      <c r="E242" s="6" t="s">
        <v>205</v>
      </c>
      <c r="F242" s="88" t="s">
        <v>16</v>
      </c>
      <c r="G242" s="88" t="s">
        <v>53</v>
      </c>
      <c r="H242" s="88" t="s">
        <v>55</v>
      </c>
      <c r="I242" s="88">
        <v>1861</v>
      </c>
      <c r="J242" s="88">
        <v>2007</v>
      </c>
      <c r="K242" s="168" t="s">
        <v>75</v>
      </c>
      <c r="L242" s="8" t="str">
        <f>C242&amp;"_"&amp;H242&amp;"_"&amp;E242</f>
        <v>bik_cumcap_rimFSU</v>
      </c>
      <c r="M242" s="9">
        <v>0</v>
      </c>
      <c r="N242" s="9">
        <v>0</v>
      </c>
      <c r="O242" s="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1.9E-3</v>
      </c>
      <c r="AM242" s="19">
        <v>1.5824999999999995E-2</v>
      </c>
      <c r="AN242" s="19">
        <v>4.1774999999999993E-2</v>
      </c>
      <c r="AO242" s="19">
        <v>7.9750000000000001E-2</v>
      </c>
      <c r="AP242" s="19">
        <v>0.12975</v>
      </c>
      <c r="AQ242" s="19">
        <v>0.17975000000000002</v>
      </c>
      <c r="AR242" s="19">
        <v>0.22975000000000001</v>
      </c>
      <c r="AS242" s="19">
        <v>0.27975</v>
      </c>
      <c r="AT242" s="19">
        <v>0.32974999999999999</v>
      </c>
      <c r="AU242" s="19">
        <v>0.37974999999999998</v>
      </c>
      <c r="AV242" s="19">
        <v>0.43561206896551724</v>
      </c>
      <c r="AW242" s="19">
        <v>0.49733620689655172</v>
      </c>
      <c r="AX242" s="19">
        <v>0.56492241379310348</v>
      </c>
      <c r="AY242" s="19">
        <v>0.63837068965517241</v>
      </c>
      <c r="AZ242" s="19">
        <v>0.71768103448275866</v>
      </c>
      <c r="BA242" s="19">
        <v>0.80285344827586214</v>
      </c>
      <c r="BB242" s="19">
        <v>0.89388793103448283</v>
      </c>
      <c r="BC242" s="19">
        <v>0.99078448275862074</v>
      </c>
      <c r="BD242" s="19">
        <v>1.0935431034482759</v>
      </c>
      <c r="BE242" s="19">
        <v>1.2021637931034483</v>
      </c>
      <c r="BF242" s="19">
        <v>1.3166465517241379</v>
      </c>
      <c r="BG242" s="19">
        <v>1.4369913793103448</v>
      </c>
      <c r="BH242" s="19">
        <v>1.5631982758620691</v>
      </c>
      <c r="BI242" s="19">
        <v>1.6952672413793104</v>
      </c>
      <c r="BJ242" s="19">
        <v>1.8331982758620691</v>
      </c>
      <c r="BK242" s="19">
        <v>1.9769913793103449</v>
      </c>
      <c r="BL242" s="19">
        <v>2.126646551724138</v>
      </c>
      <c r="BM242" s="19">
        <v>2.2821637931034484</v>
      </c>
      <c r="BN242" s="19">
        <v>2.4435431034482762</v>
      </c>
      <c r="BO242" s="19">
        <v>2.6107844827586209</v>
      </c>
      <c r="BP242" s="19">
        <v>2.7838879310344828</v>
      </c>
      <c r="BQ242" s="19">
        <v>2.9628534482758622</v>
      </c>
      <c r="BR242" s="19">
        <v>3.1476810344827588</v>
      </c>
      <c r="BS242" s="19">
        <v>3.3383706896551728</v>
      </c>
      <c r="BT242" s="19">
        <v>3.5349224137931037</v>
      </c>
      <c r="BU242" s="19">
        <v>3.7373362068965519</v>
      </c>
      <c r="BV242" s="19">
        <v>3.9456120689655174</v>
      </c>
      <c r="BW242" s="19">
        <v>4.1597499999999998</v>
      </c>
      <c r="BX242" s="19">
        <v>4.3797499999999996</v>
      </c>
      <c r="BY242" s="19">
        <v>6.0508611111111108</v>
      </c>
      <c r="BZ242" s="19">
        <v>9.1730833333333344</v>
      </c>
      <c r="CA242" s="19">
        <v>13.746416666666669</v>
      </c>
      <c r="CB242" s="19">
        <v>19.770861111111113</v>
      </c>
      <c r="CC242" s="19">
        <v>27.246416666666672</v>
      </c>
      <c r="CD242" s="19">
        <v>36.173083333333338</v>
      </c>
      <c r="CE242" s="19">
        <v>46.550861111111118</v>
      </c>
      <c r="CF242" s="19">
        <v>58.379750000000008</v>
      </c>
      <c r="CG242" s="19">
        <v>71.659750000000003</v>
      </c>
      <c r="CH242" s="19">
        <v>85.859750000000005</v>
      </c>
      <c r="CI242" s="19">
        <v>111.99308333333335</v>
      </c>
      <c r="CJ242" s="19">
        <v>150.05975000000001</v>
      </c>
      <c r="CK242" s="19">
        <v>200.05975000000001</v>
      </c>
      <c r="CL242" s="19">
        <v>263.21174999999999</v>
      </c>
      <c r="CM242" s="19">
        <v>339.51575000000003</v>
      </c>
      <c r="CN242" s="19">
        <v>428.97175000000004</v>
      </c>
      <c r="CO242" s="19">
        <v>531.57974999999999</v>
      </c>
      <c r="CP242" s="19">
        <v>647.33974999999998</v>
      </c>
      <c r="CQ242" s="19">
        <v>776.25175000000002</v>
      </c>
      <c r="CR242" s="19">
        <v>918.31574999999998</v>
      </c>
      <c r="CS242" s="19">
        <v>1073.5317500000001</v>
      </c>
      <c r="CT242" s="19">
        <v>1241.89975</v>
      </c>
      <c r="CU242" s="19">
        <v>1423.41975</v>
      </c>
      <c r="CV242" s="19">
        <v>1618.09175</v>
      </c>
      <c r="CW242" s="19">
        <v>1825.9157500000001</v>
      </c>
      <c r="CX242" s="19">
        <v>2046.8917500000002</v>
      </c>
      <c r="CY242" s="19">
        <v>2281.0197500000004</v>
      </c>
      <c r="CZ242" s="19">
        <v>2528.2997500000006</v>
      </c>
      <c r="DA242" s="19">
        <v>2788.7317500000008</v>
      </c>
      <c r="DB242" s="19">
        <v>3062.3157500000007</v>
      </c>
      <c r="DC242" s="19">
        <v>3349.0517500000005</v>
      </c>
      <c r="DD242" s="19">
        <v>3648.9397500000005</v>
      </c>
      <c r="DE242" s="19">
        <v>3961.9797500000004</v>
      </c>
      <c r="DF242" s="19">
        <v>4288.1717500000004</v>
      </c>
      <c r="DG242" s="19">
        <v>4627.5157500000005</v>
      </c>
      <c r="DH242" s="19">
        <v>4980.0117500000006</v>
      </c>
      <c r="DI242" s="19">
        <v>5345.6597500000007</v>
      </c>
      <c r="DJ242" s="19">
        <v>5724.4597500000009</v>
      </c>
      <c r="DK242" s="19">
        <v>6020.6597500000007</v>
      </c>
      <c r="DL242" s="19">
        <v>6339.5597500000003</v>
      </c>
      <c r="DM242" s="19">
        <v>6680.95975</v>
      </c>
      <c r="DN242" s="19">
        <v>7037.3597499999996</v>
      </c>
      <c r="DO242" s="9">
        <v>7400.6597499999998</v>
      </c>
      <c r="DP242" s="9">
        <v>7768.45975</v>
      </c>
      <c r="DQ242" s="9">
        <v>8145.45975</v>
      </c>
      <c r="DR242" s="9">
        <v>8530.6597500000007</v>
      </c>
      <c r="DS242" s="9">
        <v>8921.8597500000014</v>
      </c>
      <c r="DT242" s="9">
        <v>9321.8597500000014</v>
      </c>
      <c r="DU242" s="9">
        <v>9733.0597500000022</v>
      </c>
      <c r="DV242" s="9">
        <v>10147.759750000003</v>
      </c>
      <c r="DW242" s="9">
        <v>10576.959750000004</v>
      </c>
      <c r="DX242" s="17">
        <v>11012.359750000003</v>
      </c>
      <c r="DY242" s="17">
        <v>11464.159750000003</v>
      </c>
      <c r="DZ242" s="17">
        <v>11932.759750000003</v>
      </c>
      <c r="EA242" s="17">
        <v>12397.659750000003</v>
      </c>
      <c r="EB242" s="17">
        <v>12871.259750000003</v>
      </c>
      <c r="EC242" s="17">
        <v>13354.959750000004</v>
      </c>
      <c r="ED242" s="17">
        <v>13852.759750000003</v>
      </c>
      <c r="EE242" s="17">
        <v>14358.759750000003</v>
      </c>
      <c r="EF242" s="17">
        <v>14886.859750000003</v>
      </c>
      <c r="EG242" s="17">
        <v>15423.059750000004</v>
      </c>
      <c r="EH242" s="17">
        <v>15972.159750000004</v>
      </c>
      <c r="EI242" s="17">
        <v>16527.159750000006</v>
      </c>
      <c r="EJ242" s="17">
        <v>17091.859750000007</v>
      </c>
      <c r="EK242" s="17">
        <v>17652.359750000007</v>
      </c>
      <c r="EL242" s="17">
        <v>18238.859750000007</v>
      </c>
      <c r="EM242" s="17">
        <v>18844.559750000008</v>
      </c>
      <c r="EN242" s="17">
        <v>19278.859750000007</v>
      </c>
      <c r="EO242" s="17">
        <v>19627.259750000008</v>
      </c>
      <c r="EP242" s="17">
        <v>19816.65975000001</v>
      </c>
      <c r="EQ242" s="17">
        <v>19920.65975000001</v>
      </c>
      <c r="ER242" s="17">
        <v>20003.559750000011</v>
      </c>
      <c r="ES242" s="17">
        <v>20099.059750000011</v>
      </c>
      <c r="ET242" s="17">
        <v>20197.65975000001</v>
      </c>
      <c r="EU242" s="17">
        <v>20314.259750000008</v>
      </c>
      <c r="EV242" s="17">
        <v>20463.099750000008</v>
      </c>
      <c r="EW242" s="17">
        <v>20635.439750000009</v>
      </c>
      <c r="EX242" s="17">
        <v>20834.56975000001</v>
      </c>
      <c r="EY242" s="17">
        <v>21019.390950000008</v>
      </c>
      <c r="EZ242" s="17">
        <v>21193.040750000007</v>
      </c>
      <c r="FA242" s="17">
        <v>21334.634050000008</v>
      </c>
      <c r="FB242" s="17">
        <v>21597.052950000008</v>
      </c>
      <c r="FC242" s="17">
        <v>21883.747850000007</v>
      </c>
    </row>
    <row r="243" spans="1:171" x14ac:dyDescent="0.25">
      <c r="A243" s="217" t="str">
        <f>L243</f>
        <v>bik_cumcap_rim</v>
      </c>
      <c r="B243" s="41" t="s">
        <v>115</v>
      </c>
      <c r="C243" s="42" t="s">
        <v>121</v>
      </c>
      <c r="D243" s="8" t="s">
        <v>119</v>
      </c>
      <c r="E243" s="6" t="s">
        <v>152</v>
      </c>
      <c r="F243" s="88" t="s">
        <v>16</v>
      </c>
      <c r="G243" s="88" t="s">
        <v>53</v>
      </c>
      <c r="H243" s="88" t="s">
        <v>55</v>
      </c>
      <c r="I243" s="88">
        <v>1861</v>
      </c>
      <c r="J243" s="88">
        <v>2007</v>
      </c>
      <c r="K243" s="168" t="s">
        <v>75</v>
      </c>
      <c r="L243" s="8" t="str">
        <f>C243&amp;"_"&amp;H243&amp;"_"&amp;E243</f>
        <v>bik_cumcap_rim</v>
      </c>
      <c r="M243" s="9">
        <v>0</v>
      </c>
      <c r="N243" s="9">
        <v>0</v>
      </c>
      <c r="O243" s="9">
        <v>0</v>
      </c>
      <c r="P243" s="19">
        <v>0</v>
      </c>
      <c r="Q243" s="19">
        <v>0</v>
      </c>
      <c r="R243" s="19">
        <v>5.0000000000000001E-4</v>
      </c>
      <c r="S243" s="19">
        <v>1.5E-3</v>
      </c>
      <c r="T243" s="19">
        <v>5.1500000000000004E-2</v>
      </c>
      <c r="U243" s="19">
        <v>0.31767200145213836</v>
      </c>
      <c r="V243" s="19">
        <v>0.5909364620269717</v>
      </c>
      <c r="W243" s="19">
        <v>0.87208794877301177</v>
      </c>
      <c r="X243" s="19">
        <v>1.1619685245974702</v>
      </c>
      <c r="Y243" s="19">
        <v>1.4614705873675577</v>
      </c>
      <c r="Z243" s="19">
        <v>1.7715398787212004</v>
      </c>
      <c r="AA243" s="19">
        <v>2.0931786727316708</v>
      </c>
      <c r="AB243" s="19">
        <v>2.4274491551770341</v>
      </c>
      <c r="AC243" s="19">
        <v>2.7822770048079439</v>
      </c>
      <c r="AD243" s="19">
        <v>3.167255188688392</v>
      </c>
      <c r="AE243" s="19">
        <v>3.6046479844057666</v>
      </c>
      <c r="AF243" s="19">
        <v>4.1457952427114968</v>
      </c>
      <c r="AG243" s="19">
        <v>4.8521169049641806</v>
      </c>
      <c r="AH243" s="19">
        <v>5.725117790606209</v>
      </c>
      <c r="AI243" s="19">
        <v>6.7263926708153097</v>
      </c>
      <c r="AJ243" s="19">
        <v>7.8576316454373121</v>
      </c>
      <c r="AK243" s="19">
        <v>9.4673648535724837</v>
      </c>
      <c r="AL243" s="19">
        <v>11.236919804914354</v>
      </c>
      <c r="AM243" s="19">
        <v>13.536845627952943</v>
      </c>
      <c r="AN243" s="19">
        <v>25.498737619208335</v>
      </c>
      <c r="AO243" s="19">
        <v>47.132393069117605</v>
      </c>
      <c r="AP243" s="19">
        <v>82.898544566039959</v>
      </c>
      <c r="AQ243" s="19">
        <v>151.80895591152785</v>
      </c>
      <c r="AR243" s="19">
        <v>253.87652836923485</v>
      </c>
      <c r="AS243" s="19">
        <v>349.44875172238005</v>
      </c>
      <c r="AT243" s="19">
        <v>438.54116807378892</v>
      </c>
      <c r="AU243" s="19">
        <v>521.17084979485026</v>
      </c>
      <c r="AV243" s="19">
        <v>684.02322651645352</v>
      </c>
      <c r="AW243" s="19">
        <v>887.1189295573356</v>
      </c>
      <c r="AX243" s="19">
        <v>1045.9806557045345</v>
      </c>
      <c r="AY243" s="19">
        <v>1160.6333857980935</v>
      </c>
      <c r="AZ243" s="19">
        <v>1282.8896271290239</v>
      </c>
      <c r="BA243" s="19">
        <v>1358.8521822369967</v>
      </c>
      <c r="BB243" s="19">
        <v>1388.554446959992</v>
      </c>
      <c r="BC243" s="19">
        <v>1417.6757408763485</v>
      </c>
      <c r="BD243" s="19">
        <v>1446.2566735908345</v>
      </c>
      <c r="BE243" s="19">
        <v>1474.1420506505465</v>
      </c>
      <c r="BF243" s="19">
        <v>1501.3813232330756</v>
      </c>
      <c r="BG243" s="19">
        <v>1528.0290861270282</v>
      </c>
      <c r="BH243" s="19">
        <v>1554.1456289211453</v>
      </c>
      <c r="BI243" s="19">
        <v>1579.7975457289301</v>
      </c>
      <c r="BJ243" s="19">
        <v>1608.858409195037</v>
      </c>
      <c r="BK243" s="19">
        <v>1641.4095149494626</v>
      </c>
      <c r="BL243" s="19">
        <v>1677.5407030845904</v>
      </c>
      <c r="BM243" s="19">
        <v>1717.3512636133976</v>
      </c>
      <c r="BN243" s="19">
        <v>1760.9509332050404</v>
      </c>
      <c r="BO243" s="19">
        <v>1809.2609907613048</v>
      </c>
      <c r="BP243" s="19">
        <v>1862.4154595618804</v>
      </c>
      <c r="BQ243" s="19">
        <v>1920.5624237276652</v>
      </c>
      <c r="BR243" s="19">
        <v>1983.8654665791214</v>
      </c>
      <c r="BS243" s="19">
        <v>2052.5052380394245</v>
      </c>
      <c r="BT243" s="19">
        <v>2110.781157474988</v>
      </c>
      <c r="BU243" s="19">
        <v>2158.9132571892887</v>
      </c>
      <c r="BV243" s="19">
        <v>2223.144170083885</v>
      </c>
      <c r="BW243" s="19">
        <v>2303.7412626500022</v>
      </c>
      <c r="BX243" s="19">
        <v>2377.9989113144638</v>
      </c>
      <c r="BY243" s="19">
        <v>2446.2409160781162</v>
      </c>
      <c r="BZ243" s="19">
        <v>2516.3230401829064</v>
      </c>
      <c r="CA243" s="19">
        <v>2588.635658047338</v>
      </c>
      <c r="CB243" s="19">
        <v>2668.1064857426982</v>
      </c>
      <c r="CC243" s="19">
        <v>2755.2033586835228</v>
      </c>
      <c r="CD243" s="19">
        <v>2845.4370098505156</v>
      </c>
      <c r="CE243" s="19">
        <v>2939.3637886911956</v>
      </c>
      <c r="CF243" s="19">
        <v>3043.0882458907718</v>
      </c>
      <c r="CG243" s="19">
        <v>3157.265492654496</v>
      </c>
      <c r="CH243" s="19">
        <v>3296.6032253707199</v>
      </c>
      <c r="CI243" s="19">
        <v>3461.8632881634162</v>
      </c>
      <c r="CJ243" s="19">
        <v>3670.8626278412557</v>
      </c>
      <c r="CK243" s="19">
        <v>3903.4734794229471</v>
      </c>
      <c r="CL243" s="19">
        <v>4153.6226074851647</v>
      </c>
      <c r="CM243" s="19">
        <v>4422.2894211661205</v>
      </c>
      <c r="CN243" s="19">
        <v>4687.8361145800827</v>
      </c>
      <c r="CO243" s="19">
        <v>4914.2520096533217</v>
      </c>
      <c r="CP243" s="19">
        <v>5101.6823195030747</v>
      </c>
      <c r="CQ243" s="19">
        <v>5309.5481954294901</v>
      </c>
      <c r="CR243" s="19">
        <v>5538.013913992706</v>
      </c>
      <c r="CS243" s="19">
        <v>5787.2540822013816</v>
      </c>
      <c r="CT243" s="19">
        <v>6090.2941930178076</v>
      </c>
      <c r="CU243" s="19">
        <v>6461.6311963766893</v>
      </c>
      <c r="CV243" s="19">
        <v>6870.8740838655312</v>
      </c>
      <c r="CW243" s="19">
        <v>7306.2444847898596</v>
      </c>
      <c r="CX243" s="19">
        <v>7771.7583684553656</v>
      </c>
      <c r="CY243" s="19">
        <v>8207.487584572842</v>
      </c>
      <c r="CZ243" s="19">
        <v>8614.0197240347461</v>
      </c>
      <c r="DA243" s="19">
        <v>8995.4476134863162</v>
      </c>
      <c r="DB243" s="19">
        <v>9349.369628289267</v>
      </c>
      <c r="DC243" s="19">
        <v>9712.6400241921965</v>
      </c>
      <c r="DD243" s="19">
        <v>10115.369288825819</v>
      </c>
      <c r="DE243" s="19">
        <v>10569.674514207936</v>
      </c>
      <c r="DF243" s="19">
        <v>11081.67979151386</v>
      </c>
      <c r="DG243" s="19">
        <v>11669.376629443088</v>
      </c>
      <c r="DH243" s="19">
        <v>12325.904397592516</v>
      </c>
      <c r="DI243" s="19">
        <v>13029.410796330765</v>
      </c>
      <c r="DJ243" s="19">
        <v>13777.750796330765</v>
      </c>
      <c r="DK243" s="19">
        <v>14543.250796330765</v>
      </c>
      <c r="DL243" s="19">
        <v>15410.850796330766</v>
      </c>
      <c r="DM243" s="19">
        <v>16328.550796330766</v>
      </c>
      <c r="DN243" s="19">
        <v>17344.350796330767</v>
      </c>
      <c r="DO243" s="9">
        <v>18410.250796330769</v>
      </c>
      <c r="DP243" s="9">
        <v>19624.750796330769</v>
      </c>
      <c r="DQ243" s="9">
        <v>20789.850796330767</v>
      </c>
      <c r="DR243" s="9">
        <v>21962.450796330766</v>
      </c>
      <c r="DS243" s="9">
        <v>23365.550796330765</v>
      </c>
      <c r="DT243" s="9">
        <v>25246.050796330765</v>
      </c>
      <c r="DU243" s="9">
        <v>27498.650796330763</v>
      </c>
      <c r="DV243" s="9">
        <v>29575.250796330762</v>
      </c>
      <c r="DW243" s="9">
        <v>30997.550796330761</v>
      </c>
      <c r="DX243" s="17">
        <v>32570.450796330762</v>
      </c>
      <c r="DY243" s="17">
        <v>34265.150796330759</v>
      </c>
      <c r="DZ243" s="17">
        <v>35937.950796330762</v>
      </c>
      <c r="EA243" s="17">
        <v>37835.850796330764</v>
      </c>
      <c r="EB243" s="17">
        <v>39603.250796330765</v>
      </c>
      <c r="EC243" s="17">
        <v>41265.350796330764</v>
      </c>
      <c r="ED243" s="17">
        <v>42758.850796330764</v>
      </c>
      <c r="EE243" s="17">
        <v>44420.650796330767</v>
      </c>
      <c r="EF243" s="17">
        <v>46020.550796330768</v>
      </c>
      <c r="EG243" s="17">
        <v>47598.350796330771</v>
      </c>
      <c r="EH243" s="17">
        <v>49098.650796330774</v>
      </c>
      <c r="EI243" s="17">
        <v>50693.575796330777</v>
      </c>
      <c r="EJ243" s="17">
        <v>52350.525796330774</v>
      </c>
      <c r="EK243" s="17">
        <v>54071.000796330773</v>
      </c>
      <c r="EL243" s="17">
        <v>55851.800796330775</v>
      </c>
      <c r="EM243" s="17">
        <v>57838.700796330777</v>
      </c>
      <c r="EN243" s="17">
        <v>59962.600796330778</v>
      </c>
      <c r="EO243" s="17">
        <v>62215.00079633078</v>
      </c>
      <c r="EP243" s="17">
        <v>64510.600796330778</v>
      </c>
      <c r="EQ243" s="17">
        <v>66686.600796330778</v>
      </c>
      <c r="ER243" s="17">
        <v>68597.300796330775</v>
      </c>
      <c r="ES243" s="17">
        <v>70232.400796330781</v>
      </c>
      <c r="ET243" s="17">
        <v>71440.800796330775</v>
      </c>
      <c r="EU243" s="17">
        <v>72554.100796330778</v>
      </c>
      <c r="EV243" s="17">
        <v>73543.600796330778</v>
      </c>
      <c r="EW243" s="17">
        <v>74423.800796330775</v>
      </c>
      <c r="EX243" s="17">
        <v>75096.100796330778</v>
      </c>
      <c r="EY243" s="17">
        <v>75844.519696330783</v>
      </c>
      <c r="EZ243" s="17">
        <v>76585.396096330776</v>
      </c>
      <c r="FA243" s="17">
        <v>77206.34969633077</v>
      </c>
      <c r="FB243" s="17">
        <v>77835.162096330765</v>
      </c>
      <c r="FC243" s="17">
        <v>78502.033696330764</v>
      </c>
    </row>
    <row r="244" spans="1:171" x14ac:dyDescent="0.25">
      <c r="A244" s="217" t="str">
        <f>L244</f>
        <v>bik_cumcap_peri</v>
      </c>
      <c r="B244" s="41" t="s">
        <v>115</v>
      </c>
      <c r="C244" s="42" t="s">
        <v>121</v>
      </c>
      <c r="D244" s="8" t="s">
        <v>120</v>
      </c>
      <c r="E244" s="6" t="s">
        <v>45</v>
      </c>
      <c r="F244" s="88" t="s">
        <v>16</v>
      </c>
      <c r="G244" s="88" t="s">
        <v>53</v>
      </c>
      <c r="H244" s="88" t="s">
        <v>55</v>
      </c>
      <c r="I244" s="88">
        <v>1861</v>
      </c>
      <c r="J244" s="88">
        <v>2007</v>
      </c>
      <c r="K244" s="168" t="s">
        <v>75</v>
      </c>
      <c r="L244" s="8" t="str">
        <f>C244&amp;"_"&amp;H244&amp;"_"&amp;E244</f>
        <v>bik_cumcap_peri</v>
      </c>
      <c r="M244" s="9">
        <v>0</v>
      </c>
      <c r="N244" s="9">
        <v>0</v>
      </c>
      <c r="O244" s="9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0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  <c r="AT244" s="20">
        <v>0</v>
      </c>
      <c r="AU244" s="20">
        <v>0</v>
      </c>
      <c r="AV244" s="20">
        <v>0</v>
      </c>
      <c r="AW244" s="20">
        <v>0</v>
      </c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20">
        <v>0</v>
      </c>
      <c r="BE244" s="20">
        <v>0</v>
      </c>
      <c r="BF244" s="20">
        <v>0</v>
      </c>
      <c r="BG244" s="20">
        <v>0</v>
      </c>
      <c r="BH244" s="20">
        <v>0</v>
      </c>
      <c r="BI244" s="20">
        <v>0</v>
      </c>
      <c r="BJ244" s="20">
        <v>0</v>
      </c>
      <c r="BK244" s="20">
        <v>0</v>
      </c>
      <c r="BL244" s="20">
        <v>0</v>
      </c>
      <c r="BM244" s="20">
        <v>0</v>
      </c>
      <c r="BN244" s="20">
        <v>0</v>
      </c>
      <c r="BO244" s="20">
        <v>0</v>
      </c>
      <c r="BP244" s="20">
        <v>0</v>
      </c>
      <c r="BQ244" s="20">
        <v>0</v>
      </c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  <c r="BW244" s="20">
        <v>0</v>
      </c>
      <c r="BX244" s="20">
        <v>0</v>
      </c>
      <c r="BY244" s="20">
        <v>0</v>
      </c>
      <c r="BZ244" s="20">
        <v>0</v>
      </c>
      <c r="CA244" s="20">
        <v>0</v>
      </c>
      <c r="CB244" s="20">
        <v>0</v>
      </c>
      <c r="CC244" s="20">
        <v>0</v>
      </c>
      <c r="CD244" s="20">
        <v>0.125</v>
      </c>
      <c r="CE244" s="20">
        <v>0.375</v>
      </c>
      <c r="CF244" s="20">
        <v>0.75</v>
      </c>
      <c r="CG244" s="20">
        <v>1.25</v>
      </c>
      <c r="CH244" s="20">
        <v>1.875</v>
      </c>
      <c r="CI244" s="20">
        <v>2.625</v>
      </c>
      <c r="CJ244" s="20">
        <v>3.5</v>
      </c>
      <c r="CK244" s="20">
        <v>4.5</v>
      </c>
      <c r="CL244" s="20">
        <v>5.5</v>
      </c>
      <c r="CM244" s="20">
        <v>6.5</v>
      </c>
      <c r="CN244" s="20">
        <v>7.5</v>
      </c>
      <c r="CO244" s="20">
        <v>8.5</v>
      </c>
      <c r="CP244" s="20">
        <v>9.5</v>
      </c>
      <c r="CQ244" s="20">
        <v>10.5</v>
      </c>
      <c r="CR244" s="20">
        <v>12.425000000000001</v>
      </c>
      <c r="CS244" s="20">
        <v>15.275</v>
      </c>
      <c r="CT244" s="20">
        <v>19.149999999999999</v>
      </c>
      <c r="CU244" s="20">
        <v>24.049999999999997</v>
      </c>
      <c r="CV244" s="20">
        <v>31.116666666666664</v>
      </c>
      <c r="CW244" s="20">
        <v>40.349999999999994</v>
      </c>
      <c r="CX244" s="20">
        <v>62.605555555555547</v>
      </c>
      <c r="CY244" s="19">
        <v>104.32952380952381</v>
      </c>
      <c r="CZ244" s="19">
        <v>165.52190476190475</v>
      </c>
      <c r="DA244" s="19">
        <v>315.16801531033377</v>
      </c>
      <c r="DB244" s="19">
        <v>558.31500050738305</v>
      </c>
      <c r="DC244" s="19">
        <v>812.80860460445388</v>
      </c>
      <c r="DD244" s="19">
        <v>1162.5913399708304</v>
      </c>
      <c r="DE244" s="19">
        <v>1634.1461145887135</v>
      </c>
      <c r="DF244" s="19">
        <v>2147.9613372827894</v>
      </c>
      <c r="DG244" s="19">
        <v>2663.8454993535602</v>
      </c>
      <c r="DH244" s="19">
        <v>3199.659231204133</v>
      </c>
      <c r="DI244" s="19">
        <v>3679.4548324658845</v>
      </c>
      <c r="DJ244" s="19">
        <v>4245.6148324658843</v>
      </c>
      <c r="DK244" s="19">
        <v>4672.4148324658845</v>
      </c>
      <c r="DL244" s="19">
        <v>5141.2148324658847</v>
      </c>
      <c r="DM244" s="19">
        <v>5617.6148324658843</v>
      </c>
      <c r="DN244" s="19">
        <v>6084.4148324658845</v>
      </c>
      <c r="DO244" s="9">
        <v>6579.1148324658843</v>
      </c>
      <c r="DP244" s="9">
        <v>7095.7148324658847</v>
      </c>
      <c r="DQ244" s="9">
        <v>7667.5148324658849</v>
      </c>
      <c r="DR244" s="9">
        <v>9193.9148324658854</v>
      </c>
      <c r="DS244" s="9">
        <v>10657.814832465885</v>
      </c>
      <c r="DT244" s="9">
        <v>12296.214832465885</v>
      </c>
      <c r="DU244" s="9">
        <v>13827.714832465885</v>
      </c>
      <c r="DV244" s="9">
        <v>15513.514832465884</v>
      </c>
      <c r="DW244" s="9">
        <v>17134.114832465883</v>
      </c>
      <c r="DX244" s="17">
        <v>18903.414832465882</v>
      </c>
      <c r="DY244" s="17">
        <v>20911.114832465883</v>
      </c>
      <c r="DZ244" s="17">
        <v>23035.614832465883</v>
      </c>
      <c r="EA244" s="17">
        <v>25406.714832465881</v>
      </c>
      <c r="EB244" s="17">
        <v>28192.714832465881</v>
      </c>
      <c r="EC244" s="17">
        <v>31528.281499132547</v>
      </c>
      <c r="ED244" s="17">
        <v>35603.814832465883</v>
      </c>
      <c r="EE244" s="17">
        <v>39883.255232465883</v>
      </c>
      <c r="EF244" s="17">
        <v>44439.36879913255</v>
      </c>
      <c r="EG244" s="17">
        <v>49430.651832465883</v>
      </c>
      <c r="EH244" s="17">
        <v>55030.703532465879</v>
      </c>
      <c r="EI244" s="17">
        <v>60991.22423246588</v>
      </c>
      <c r="EJ244" s="17">
        <v>67732.579132465879</v>
      </c>
      <c r="EK244" s="17">
        <v>72570.921832465872</v>
      </c>
      <c r="EL244" s="17">
        <v>76847.070432465873</v>
      </c>
      <c r="EM244" s="17">
        <v>82228.089732465873</v>
      </c>
      <c r="EN244" s="17">
        <v>88079.13563246587</v>
      </c>
      <c r="EO244" s="17">
        <v>94048.730632465871</v>
      </c>
      <c r="EP244" s="17">
        <v>100389.22663246587</v>
      </c>
      <c r="EQ244" s="17">
        <v>106800.09563246588</v>
      </c>
      <c r="ER244" s="17">
        <v>112044.93036579921</v>
      </c>
      <c r="ES244" s="17">
        <v>117829.65317691033</v>
      </c>
      <c r="ET244" s="17">
        <v>122917.76670283626</v>
      </c>
      <c r="EU244" s="17">
        <v>128461.70540777453</v>
      </c>
      <c r="EV244" s="17">
        <v>134721.11290777451</v>
      </c>
      <c r="EW244" s="17">
        <v>140901.47190777451</v>
      </c>
      <c r="EX244" s="17">
        <v>148381.6885077745</v>
      </c>
      <c r="EY244" s="17">
        <v>157334.3062077745</v>
      </c>
      <c r="EZ244" s="17">
        <v>168001.85990777452</v>
      </c>
      <c r="FA244" s="17">
        <v>176921.29060777451</v>
      </c>
      <c r="FB244" s="17">
        <v>186947.67960777451</v>
      </c>
      <c r="FC244" s="17">
        <v>195948.06046777451</v>
      </c>
    </row>
    <row r="245" spans="1:171" x14ac:dyDescent="0.25">
      <c r="A245" s="217" t="str">
        <f>L245</f>
        <v>bik_cumcap_glob</v>
      </c>
      <c r="B245" s="41" t="s">
        <v>115</v>
      </c>
      <c r="C245" s="42" t="s">
        <v>121</v>
      </c>
      <c r="D245" s="8" t="s">
        <v>15</v>
      </c>
      <c r="E245" s="6" t="s">
        <v>46</v>
      </c>
      <c r="F245" s="88" t="s">
        <v>16</v>
      </c>
      <c r="G245" s="88" t="s">
        <v>53</v>
      </c>
      <c r="H245" s="88" t="s">
        <v>55</v>
      </c>
      <c r="I245" s="88">
        <v>1861</v>
      </c>
      <c r="J245" s="88">
        <v>2007</v>
      </c>
      <c r="K245" s="168" t="s">
        <v>75</v>
      </c>
      <c r="L245" s="8" t="str">
        <f>C245&amp;"_"&amp;H245&amp;"_"&amp;E245</f>
        <v>bik_cumcap_glob</v>
      </c>
      <c r="M245" s="9">
        <v>2.0000000000000001E-4</v>
      </c>
      <c r="N245" s="9">
        <v>1.4400000000000001E-2</v>
      </c>
      <c r="O245" s="9">
        <v>3.7199999999999997E-2</v>
      </c>
      <c r="P245" s="9">
        <v>6.8599999999999994E-2</v>
      </c>
      <c r="Q245" s="9">
        <v>0.1086</v>
      </c>
      <c r="R245" s="9">
        <v>0.4537666666666666</v>
      </c>
      <c r="S245" s="9">
        <v>1.1040999999999999</v>
      </c>
      <c r="T245" s="9">
        <v>2.1280999999999994</v>
      </c>
      <c r="U245" s="9">
        <v>3.6929386681188041</v>
      </c>
      <c r="V245" s="9">
        <v>7.2358327583232667</v>
      </c>
      <c r="W245" s="9">
        <v>12.757576837661897</v>
      </c>
      <c r="X245" s="9">
        <v>20.259012969041912</v>
      </c>
      <c r="Y245" s="9">
        <v>29.741033550330521</v>
      </c>
      <c r="Z245" s="9">
        <v>41.204584323165641</v>
      </c>
      <c r="AA245" s="9">
        <v>54.650667561620551</v>
      </c>
      <c r="AB245" s="9">
        <v>70.08034545147332</v>
      </c>
      <c r="AC245" s="9">
        <v>87.501543671474593</v>
      </c>
      <c r="AD245" s="9">
        <v>108.55385518868837</v>
      </c>
      <c r="AE245" s="9">
        <v>136.25954428070204</v>
      </c>
      <c r="AF245" s="9">
        <v>168.02289197473763</v>
      </c>
      <c r="AG245" s="9">
        <v>203.9053182121537</v>
      </c>
      <c r="AH245" s="9">
        <v>243.90832781239268</v>
      </c>
      <c r="AI245" s="9">
        <v>287.9935155466323</v>
      </c>
      <c r="AJ245" s="9">
        <v>336.16257151471837</v>
      </c>
      <c r="AK245" s="9">
        <v>388.76402585575113</v>
      </c>
      <c r="AL245" s="9">
        <v>445.48110607942414</v>
      </c>
      <c r="AM245" s="9">
        <v>506.6944863142275</v>
      </c>
      <c r="AN245" s="9">
        <v>581.53576185668112</v>
      </c>
      <c r="AO245" s="9">
        <v>670.01472999722216</v>
      </c>
      <c r="AP245" s="9">
        <v>776.59212332420987</v>
      </c>
      <c r="AQ245" s="9">
        <v>920.26768063919678</v>
      </c>
      <c r="AR245" s="9">
        <v>1101.0543032058363</v>
      </c>
      <c r="AS245" s="9">
        <v>1279.2994808073474</v>
      </c>
      <c r="AT245" s="9">
        <v>1455.0187555465559</v>
      </c>
      <c r="AU245" s="9">
        <v>1628.2291997948503</v>
      </c>
      <c r="AV245" s="9">
        <v>1885.1874385854192</v>
      </c>
      <c r="AW245" s="9">
        <v>2188.2666190109858</v>
      </c>
      <c r="AX245" s="9">
        <v>2451.9644378585872</v>
      </c>
      <c r="AY245" s="9">
        <v>2706.1008759682682</v>
      </c>
      <c r="AZ245" s="9">
        <v>2952.7484406310391</v>
      </c>
      <c r="BA245" s="9">
        <v>3156.1849343865715</v>
      </c>
      <c r="BB245" s="9">
        <v>3316.4237530728451</v>
      </c>
      <c r="BC245" s="9">
        <v>3483.8542162681979</v>
      </c>
      <c r="BD245" s="9">
        <v>3666.0819335773995</v>
      </c>
      <c r="BE245" s="9">
        <v>3845.3567105475458</v>
      </c>
      <c r="BF245" s="9">
        <v>4020.7029983562279</v>
      </c>
      <c r="BG245" s="9">
        <v>4233.0153917920525</v>
      </c>
      <c r="BH245" s="9">
        <v>4433.0739221549902</v>
      </c>
      <c r="BI245" s="9">
        <v>4642.2501835585444</v>
      </c>
      <c r="BJ245" s="9">
        <v>4860.3177486473696</v>
      </c>
      <c r="BK245" s="9">
        <v>5093.4479130514619</v>
      </c>
      <c r="BL245" s="9">
        <v>5325.8505168632046</v>
      </c>
      <c r="BM245" s="9">
        <v>5579.9298500955765</v>
      </c>
      <c r="BN245" s="9">
        <v>5819.0206494177319</v>
      </c>
      <c r="BO245" s="9">
        <v>6073.4413365886012</v>
      </c>
      <c r="BP245" s="9">
        <v>6343.3259348878728</v>
      </c>
      <c r="BQ245" s="9">
        <v>6628.8225284364453</v>
      </c>
      <c r="BR245" s="9">
        <v>6930.0947005547805</v>
      </c>
      <c r="BS245" s="9">
        <v>7247.3231011660537</v>
      </c>
      <c r="BT245" s="9">
        <v>7564.8071496366811</v>
      </c>
      <c r="BU245" s="9">
        <v>7882.7668782701348</v>
      </c>
      <c r="BV245" s="9">
        <v>8230.5577771108328</v>
      </c>
      <c r="BW245" s="9">
        <v>8597.4472126500023</v>
      </c>
      <c r="BX245" s="9">
        <v>8970.7145613144639</v>
      </c>
      <c r="BY245" s="9">
        <v>9334.4162652844643</v>
      </c>
      <c r="BZ245" s="9">
        <v>9708.1980878019531</v>
      </c>
      <c r="CA245" s="9">
        <v>10074.462903285434</v>
      </c>
      <c r="CB245" s="9">
        <v>10438.138427806189</v>
      </c>
      <c r="CC245" s="9">
        <v>10830.77499677876</v>
      </c>
      <c r="CD245" s="9">
        <v>11225.928343183848</v>
      </c>
      <c r="CE245" s="9">
        <v>11677.215179802308</v>
      </c>
      <c r="CF245" s="9">
        <v>12145.452557319342</v>
      </c>
      <c r="CG245" s="9">
        <v>12631.295586940212</v>
      </c>
      <c r="CH245" s="9">
        <v>13165.668353942148</v>
      </c>
      <c r="CI245" s="9">
        <v>13780.846035782464</v>
      </c>
      <c r="CJ245" s="9">
        <v>14507.019899269828</v>
      </c>
      <c r="CK245" s="9">
        <v>15285.577179422948</v>
      </c>
      <c r="CL245" s="9">
        <v>16111.118307485167</v>
      </c>
      <c r="CM245" s="9">
        <v>16964.757246166118</v>
      </c>
      <c r="CN245" s="9">
        <v>17824.856189580085</v>
      </c>
      <c r="CO245" s="9">
        <v>18655.404459653324</v>
      </c>
      <c r="CP245" s="9">
        <v>19373.647269503075</v>
      </c>
      <c r="CQ245" s="9">
        <v>20039.005770429492</v>
      </c>
      <c r="CR245" s="9">
        <v>20779.879238992711</v>
      </c>
      <c r="CS245" s="9">
        <v>21596.442282201388</v>
      </c>
      <c r="CT245" s="9">
        <v>22521.82039301781</v>
      </c>
      <c r="CU245" s="9">
        <v>23608.607396376694</v>
      </c>
      <c r="CV245" s="9">
        <v>24784.953950532199</v>
      </c>
      <c r="CW245" s="9">
        <v>26059.97168478986</v>
      </c>
      <c r="CX245" s="9">
        <v>27279.75212401092</v>
      </c>
      <c r="CY245" s="9">
        <v>28530.321308382368</v>
      </c>
      <c r="CZ245" s="9">
        <v>29855.666828796657</v>
      </c>
      <c r="DA245" s="9">
        <v>31155.666828796649</v>
      </c>
      <c r="DB245" s="9">
        <v>32555.666828796657</v>
      </c>
      <c r="DC245" s="9">
        <v>34055.666828796653</v>
      </c>
      <c r="DD245" s="9">
        <v>35655.666828796653</v>
      </c>
      <c r="DE245" s="9">
        <v>37355.666828796653</v>
      </c>
      <c r="DF245" s="9">
        <v>39155.666828796646</v>
      </c>
      <c r="DG245" s="9">
        <v>41055.666828796653</v>
      </c>
      <c r="DH245" s="9">
        <v>43055.666828796646</v>
      </c>
      <c r="DI245" s="9">
        <v>45055.666828796646</v>
      </c>
      <c r="DJ245" s="9">
        <v>47176.36682879665</v>
      </c>
      <c r="DK245" s="9">
        <v>49097.766828796652</v>
      </c>
      <c r="DL245" s="9">
        <v>51170.766828796652</v>
      </c>
      <c r="DM245" s="9">
        <v>53328.766828796659</v>
      </c>
      <c r="DN245" s="9">
        <v>55560.766828796659</v>
      </c>
      <c r="DO245" s="9">
        <v>57893.166828796653</v>
      </c>
      <c r="DP245" s="9">
        <v>60459.066828796655</v>
      </c>
      <c r="DQ245" s="9">
        <v>63078.466828796663</v>
      </c>
      <c r="DR245" s="9">
        <v>66686.566828796655</v>
      </c>
      <c r="DS245" s="9">
        <v>70562.466828796663</v>
      </c>
      <c r="DT245" s="9">
        <v>75208.966828796663</v>
      </c>
      <c r="DU245" s="9">
        <v>80147.466828796663</v>
      </c>
      <c r="DV245" s="9">
        <v>85067.266828796652</v>
      </c>
      <c r="DW245" s="9">
        <v>89219.66682879666</v>
      </c>
      <c r="DX245" s="17">
        <v>93727.866828796658</v>
      </c>
      <c r="DY245" s="17">
        <v>98649.16682879666</v>
      </c>
      <c r="DZ245" s="17">
        <v>103712.86682879666</v>
      </c>
      <c r="EA245" s="17">
        <v>109235.46682879665</v>
      </c>
      <c r="EB245" s="17">
        <v>115152.16682879663</v>
      </c>
      <c r="EC245" s="17">
        <v>121421.26682879665</v>
      </c>
      <c r="ED245" s="17">
        <v>128214.66682879663</v>
      </c>
      <c r="EE245" s="17">
        <v>135388.10722879664</v>
      </c>
      <c r="EF245" s="17">
        <v>142736.05412879665</v>
      </c>
      <c r="EG245" s="17">
        <v>150455.80382879666</v>
      </c>
      <c r="EH245" s="17">
        <v>158719.25552879664</v>
      </c>
      <c r="EI245" s="17">
        <v>167413.10122879667</v>
      </c>
      <c r="EJ245" s="17">
        <v>176962.40612879666</v>
      </c>
      <c r="EK245" s="17">
        <v>184755.52382879663</v>
      </c>
      <c r="EL245" s="17">
        <v>192119.97242879664</v>
      </c>
      <c r="EM245" s="17">
        <v>200707.39172879665</v>
      </c>
      <c r="EN245" s="17">
        <v>209693.63762879666</v>
      </c>
      <c r="EO245" s="17">
        <v>218788.23262879666</v>
      </c>
      <c r="EP245" s="17">
        <v>228125.62862879666</v>
      </c>
      <c r="EQ245" s="17">
        <v>237278.69762879668</v>
      </c>
      <c r="ER245" s="17">
        <v>244976.59902879666</v>
      </c>
      <c r="ES245" s="17">
        <v>252989.56072879667</v>
      </c>
      <c r="ET245" s="17">
        <v>259840.57332879669</v>
      </c>
      <c r="EU245" s="17">
        <v>267101.27782879665</v>
      </c>
      <c r="EV245" s="17">
        <v>275049.22722879669</v>
      </c>
      <c r="EW245" s="17">
        <v>282779.46692879667</v>
      </c>
      <c r="EX245" s="17">
        <v>291605.43922879663</v>
      </c>
      <c r="EY245" s="17">
        <v>301948.15112879663</v>
      </c>
      <c r="EZ245" s="17">
        <v>313959.96092879667</v>
      </c>
      <c r="FA245" s="17">
        <v>324039.08322879666</v>
      </c>
      <c r="FB245" s="17">
        <v>335286.0035287966</v>
      </c>
      <c r="FC245" s="17">
        <v>345545.85088879662</v>
      </c>
    </row>
    <row r="246" spans="1:171" x14ac:dyDescent="0.25">
      <c r="F246" s="91"/>
      <c r="G246" s="91"/>
      <c r="H246" s="91"/>
      <c r="I246" s="91"/>
      <c r="J246" s="91"/>
      <c r="K246" s="172"/>
      <c r="L246" s="7"/>
    </row>
    <row r="247" spans="1:171" x14ac:dyDescent="0.25">
      <c r="A247" s="217" t="str">
        <f t="shared" ref="A247:A263" si="31">L247</f>
        <v>bik_cumuni_core</v>
      </c>
      <c r="B247" s="41" t="s">
        <v>115</v>
      </c>
      <c r="C247" s="42" t="s">
        <v>121</v>
      </c>
      <c r="D247" s="8" t="s">
        <v>118</v>
      </c>
      <c r="E247" s="6" t="s">
        <v>44</v>
      </c>
      <c r="F247" s="88" t="s">
        <v>74</v>
      </c>
      <c r="G247" s="88" t="s">
        <v>59</v>
      </c>
      <c r="H247" s="88" t="s">
        <v>60</v>
      </c>
      <c r="I247" s="88">
        <v>1861</v>
      </c>
      <c r="J247" s="88">
        <v>2007</v>
      </c>
      <c r="K247" s="168" t="s">
        <v>75</v>
      </c>
      <c r="L247" s="8" t="str">
        <f>C247&amp;"_"&amp;H247&amp;"_"&amp;E247</f>
        <v>bik_cumuni_core</v>
      </c>
      <c r="M247" s="13">
        <v>2</v>
      </c>
      <c r="N247" s="9">
        <v>144</v>
      </c>
      <c r="O247" s="9">
        <v>372</v>
      </c>
      <c r="P247" s="19">
        <v>686</v>
      </c>
      <c r="Q247" s="19">
        <v>1085.9999999999998</v>
      </c>
      <c r="R247" s="19">
        <v>4532.6666666666661</v>
      </c>
      <c r="S247" s="19">
        <v>11026</v>
      </c>
      <c r="T247" s="19">
        <v>20766</v>
      </c>
      <c r="U247" s="19">
        <v>33752.666666666664</v>
      </c>
      <c r="V247" s="19">
        <v>66448.962962962964</v>
      </c>
      <c r="W247" s="19">
        <v>118854.88888888889</v>
      </c>
      <c r="X247" s="19">
        <v>190970.44444444441</v>
      </c>
      <c r="Y247" s="19">
        <v>282795.62962962961</v>
      </c>
      <c r="Z247" s="19">
        <v>394330.44444444444</v>
      </c>
      <c r="AA247" s="19">
        <v>525574.88888888888</v>
      </c>
      <c r="AB247" s="19">
        <v>676528.9629629628</v>
      </c>
      <c r="AC247" s="19">
        <v>847192.66666666663</v>
      </c>
      <c r="AD247" s="19">
        <v>1053866</v>
      </c>
      <c r="AE247" s="19">
        <v>1326548.9629629629</v>
      </c>
      <c r="AF247" s="19">
        <v>1638770.9673202613</v>
      </c>
      <c r="AG247" s="19">
        <v>1990532.0130718951</v>
      </c>
      <c r="AH247" s="19">
        <v>2381832.1002178644</v>
      </c>
      <c r="AI247" s="19">
        <v>2812671.2287581693</v>
      </c>
      <c r="AJ247" s="19">
        <v>3283049.3986928104</v>
      </c>
      <c r="AK247" s="19">
        <v>3792966.6100217863</v>
      </c>
      <c r="AL247" s="19">
        <v>4342422.8627450978</v>
      </c>
      <c r="AM247" s="19">
        <v>4931418.1568627451</v>
      </c>
      <c r="AN247" s="19">
        <v>5559952.4923747284</v>
      </c>
      <c r="AO247" s="19">
        <v>6228025.8692810461</v>
      </c>
      <c r="AP247" s="19">
        <v>6935638.2875816999</v>
      </c>
      <c r="AQ247" s="19">
        <v>7682789.7472766889</v>
      </c>
      <c r="AR247" s="19">
        <v>8469480.2483660132</v>
      </c>
      <c r="AS247" s="19">
        <v>9295709.7908496745</v>
      </c>
      <c r="AT247" s="19">
        <v>10161478.37472767</v>
      </c>
      <c r="AU247" s="19">
        <v>11066786</v>
      </c>
      <c r="AV247" s="19">
        <v>12007286</v>
      </c>
      <c r="AW247" s="19">
        <v>13006503.532467533</v>
      </c>
      <c r="AX247" s="19">
        <v>14054188.597402597</v>
      </c>
      <c r="AY247" s="19">
        <v>15448291.194805196</v>
      </c>
      <c r="AZ247" s="19">
        <v>16691411.324675325</v>
      </c>
      <c r="BA247" s="19">
        <v>17965298.98701299</v>
      </c>
      <c r="BB247" s="19">
        <v>19269754.181818184</v>
      </c>
      <c r="BC247" s="19">
        <v>20651876.90909091</v>
      </c>
      <c r="BD247" s="19">
        <v>22187317.16883117</v>
      </c>
      <c r="BE247" s="19">
        <v>23700124.961038966</v>
      </c>
      <c r="BF247" s="19">
        <v>25180050.285714287</v>
      </c>
      <c r="BG247" s="19">
        <v>27035493.142857142</v>
      </c>
      <c r="BH247" s="19">
        <v>28773650.949579831</v>
      </c>
      <c r="BI247" s="19">
        <v>30607573.705882352</v>
      </c>
      <c r="BJ247" s="19">
        <v>32496261.411764711</v>
      </c>
      <c r="BK247" s="19">
        <v>34500614.067226894</v>
      </c>
      <c r="BL247" s="19">
        <v>36461831.672268905</v>
      </c>
      <c r="BM247" s="19">
        <v>38602964.226890758</v>
      </c>
      <c r="BN247" s="19">
        <v>40556261.731092438</v>
      </c>
      <c r="BO247" s="19">
        <v>42615695.613445379</v>
      </c>
      <c r="BP247" s="19">
        <v>44781265.87394958</v>
      </c>
      <c r="BQ247" s="19">
        <v>47052972.512605049</v>
      </c>
      <c r="BR247" s="19">
        <v>49430815.52941177</v>
      </c>
      <c r="BS247" s="19">
        <v>51914794.924369752</v>
      </c>
      <c r="BT247" s="19">
        <v>54504910.697478987</v>
      </c>
      <c r="BU247" s="19">
        <v>57201162.84873949</v>
      </c>
      <c r="BV247" s="19">
        <v>60034679.949579835</v>
      </c>
      <c r="BW247" s="19">
        <v>62895462</v>
      </c>
      <c r="BX247" s="19">
        <v>65883359</v>
      </c>
      <c r="BY247" s="19">
        <v>68821244.880952373</v>
      </c>
      <c r="BZ247" s="19">
        <v>71827019.642857134</v>
      </c>
      <c r="CA247" s="19">
        <v>74720808.285714284</v>
      </c>
      <c r="CB247" s="19">
        <v>77502610.809523806</v>
      </c>
      <c r="CC247" s="19">
        <v>80483252.214285716</v>
      </c>
      <c r="CD247" s="19">
        <v>83441932.5</v>
      </c>
      <c r="CE247" s="19">
        <v>86909255.299999997</v>
      </c>
      <c r="CF247" s="19">
        <v>90432345.614285707</v>
      </c>
      <c r="CG247" s="19">
        <v>94011203.442857131</v>
      </c>
      <c r="CH247" s="19">
        <v>97813303.785714284</v>
      </c>
      <c r="CI247" s="19">
        <v>102043646.64285715</v>
      </c>
      <c r="CJ247" s="19">
        <v>106825975.21428572</v>
      </c>
      <c r="CK247" s="19">
        <v>111775439.5</v>
      </c>
      <c r="CL247" s="19">
        <v>116887839.49999999</v>
      </c>
      <c r="CM247" s="19">
        <v>121964520.75</v>
      </c>
      <c r="CN247" s="19">
        <v>127005483.24999999</v>
      </c>
      <c r="CO247" s="19">
        <v>132010726.99999999</v>
      </c>
      <c r="CP247" s="19">
        <v>136151251.99999997</v>
      </c>
      <c r="CQ247" s="19">
        <v>139427058.25</v>
      </c>
      <c r="CR247" s="19">
        <v>143111245.75</v>
      </c>
      <c r="CS247" s="19">
        <v>147203814.49999997</v>
      </c>
      <c r="CT247" s="19">
        <v>151704764.5</v>
      </c>
      <c r="CU247" s="19">
        <v>156995064.49999997</v>
      </c>
      <c r="CV247" s="19">
        <v>162648714.5</v>
      </c>
      <c r="CW247" s="19">
        <v>168874614.5</v>
      </c>
      <c r="CX247" s="19">
        <v>173984964.5</v>
      </c>
      <c r="CY247" s="19">
        <v>179374844.49999997</v>
      </c>
      <c r="CZ247" s="19">
        <v>185478254.49999997</v>
      </c>
      <c r="DA247" s="19">
        <v>190563194.49999997</v>
      </c>
      <c r="DB247" s="19">
        <v>195856664.49999997</v>
      </c>
      <c r="DC247" s="19">
        <v>201811664.49999997</v>
      </c>
      <c r="DD247" s="19">
        <v>207287664.49999997</v>
      </c>
      <c r="DE247" s="19">
        <v>211898664.49999997</v>
      </c>
      <c r="DF247" s="19">
        <v>216378539.49999997</v>
      </c>
      <c r="DG247" s="19">
        <v>220949289.49999997</v>
      </c>
      <c r="DH247" s="19">
        <v>225500914.49999997</v>
      </c>
      <c r="DI247" s="19">
        <v>230011414.49999997</v>
      </c>
      <c r="DJ247" s="19">
        <v>234285414.49999997</v>
      </c>
      <c r="DK247" s="19">
        <v>238614414.49999997</v>
      </c>
      <c r="DL247" s="19">
        <v>242791414.49999997</v>
      </c>
      <c r="DM247" s="19">
        <v>247016414.49999997</v>
      </c>
      <c r="DN247" s="19">
        <v>250946414.49999997</v>
      </c>
      <c r="DO247" s="9">
        <v>255031414.49999997</v>
      </c>
      <c r="DP247" s="9">
        <v>259701414.49999997</v>
      </c>
      <c r="DQ247" s="9">
        <v>264756414.49999994</v>
      </c>
      <c r="DR247" s="9">
        <v>269995414.49999994</v>
      </c>
      <c r="DS247" s="9">
        <v>276172414.49999994</v>
      </c>
      <c r="DT247" s="9">
        <v>283448414.49999994</v>
      </c>
      <c r="DU247" s="9">
        <v>290880414.49999994</v>
      </c>
      <c r="DV247" s="9">
        <v>298307414.49999994</v>
      </c>
      <c r="DW247" s="9">
        <v>305110414.49999994</v>
      </c>
      <c r="DX247" s="17">
        <v>312416414.49999994</v>
      </c>
      <c r="DY247" s="17">
        <v>320087414.49999994</v>
      </c>
      <c r="DZ247" s="17">
        <v>328065414.49999994</v>
      </c>
      <c r="EA247" s="17">
        <v>335952414.49999994</v>
      </c>
      <c r="EB247" s="17">
        <v>344849414.49999994</v>
      </c>
      <c r="EC247" s="17">
        <v>352726747.83333331</v>
      </c>
      <c r="ED247" s="17">
        <v>359992414.49999994</v>
      </c>
      <c r="EE247" s="17">
        <v>367254414.49999994</v>
      </c>
      <c r="EF247" s="17">
        <v>373892747.83333331</v>
      </c>
      <c r="EG247" s="17">
        <v>380037414.49999994</v>
      </c>
      <c r="EH247" s="17">
        <v>386177414.49999994</v>
      </c>
      <c r="EI247" s="17">
        <v>392011414.49999994</v>
      </c>
      <c r="EJ247" s="17">
        <v>397874414.49999994</v>
      </c>
      <c r="EK247" s="17">
        <v>404612414.49999994</v>
      </c>
      <c r="EL247" s="17">
        <v>411822414.49999994</v>
      </c>
      <c r="EM247" s="17">
        <v>417960414.49999994</v>
      </c>
      <c r="EN247" s="17">
        <v>423730414.49999994</v>
      </c>
      <c r="EO247" s="17">
        <v>428972414.49999994</v>
      </c>
      <c r="EP247" s="17">
        <v>434091414.49999994</v>
      </c>
      <c r="EQ247" s="17">
        <v>438713414.49999994</v>
      </c>
      <c r="ER247" s="17">
        <v>443308081.16666663</v>
      </c>
      <c r="ES247" s="17">
        <v>448284470.05555558</v>
      </c>
      <c r="ET247" s="17">
        <v>452843460.7962963</v>
      </c>
      <c r="EU247" s="17">
        <v>457712118.74691361</v>
      </c>
      <c r="EV247" s="17">
        <v>463214137.74691361</v>
      </c>
      <c r="EW247" s="17">
        <v>468187544.74691361</v>
      </c>
      <c r="EX247" s="17">
        <v>472930801.74691355</v>
      </c>
      <c r="EY247" s="17">
        <v>477499342.74691361</v>
      </c>
      <c r="EZ247" s="17">
        <v>481796641.74691355</v>
      </c>
      <c r="FA247" s="17">
        <v>485768088.74691361</v>
      </c>
      <c r="FB247" s="17">
        <v>489061088.74691361</v>
      </c>
      <c r="FC247" s="17">
        <v>492120088.74691361</v>
      </c>
    </row>
    <row r="248" spans="1:171" x14ac:dyDescent="0.25">
      <c r="A248" s="217" t="str">
        <f t="shared" si="31"/>
        <v>bik_cumuni_rimFSU</v>
      </c>
      <c r="B248" s="41" t="s">
        <v>115</v>
      </c>
      <c r="C248" s="42" t="s">
        <v>121</v>
      </c>
      <c r="D248" s="8" t="s">
        <v>71</v>
      </c>
      <c r="E248" s="6" t="s">
        <v>205</v>
      </c>
      <c r="F248" s="88" t="s">
        <v>74</v>
      </c>
      <c r="G248" s="88" t="s">
        <v>59</v>
      </c>
      <c r="H248" s="88" t="s">
        <v>60</v>
      </c>
      <c r="I248" s="88">
        <v>1861</v>
      </c>
      <c r="J248" s="88">
        <v>2007</v>
      </c>
      <c r="K248" s="168" t="s">
        <v>75</v>
      </c>
      <c r="L248" s="8" t="str">
        <f>C248&amp;"_"&amp;H248&amp;"_"&amp;E248</f>
        <v>bik_cumuni_rimFSU</v>
      </c>
      <c r="M248" s="9">
        <v>0</v>
      </c>
      <c r="N248" s="9">
        <v>0</v>
      </c>
      <c r="O248" s="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19</v>
      </c>
      <c r="AM248" s="19">
        <v>158.24999999999997</v>
      </c>
      <c r="AN248" s="19">
        <v>417.74999999999994</v>
      </c>
      <c r="AO248" s="19">
        <v>797.5</v>
      </c>
      <c r="AP248" s="19">
        <v>1297.4999999999998</v>
      </c>
      <c r="AQ248" s="19">
        <v>1797.4999999999998</v>
      </c>
      <c r="AR248" s="19">
        <v>2297.5</v>
      </c>
      <c r="AS248" s="19">
        <v>2797.5</v>
      </c>
      <c r="AT248" s="19">
        <v>3297.5</v>
      </c>
      <c r="AU248" s="19">
        <v>3797.5</v>
      </c>
      <c r="AV248" s="19">
        <v>4356.120689655173</v>
      </c>
      <c r="AW248" s="19">
        <v>4973.3620689655172</v>
      </c>
      <c r="AX248" s="19">
        <v>5649.2241379310344</v>
      </c>
      <c r="AY248" s="19">
        <v>6383.7068965517246</v>
      </c>
      <c r="AZ248" s="19">
        <v>7176.810344827587</v>
      </c>
      <c r="BA248" s="19">
        <v>8028.5344827586214</v>
      </c>
      <c r="BB248" s="19">
        <v>8938.8793103448279</v>
      </c>
      <c r="BC248" s="19">
        <v>9907.8448275862065</v>
      </c>
      <c r="BD248" s="19">
        <v>10935.431034482757</v>
      </c>
      <c r="BE248" s="19">
        <v>12021.637931034482</v>
      </c>
      <c r="BF248" s="19">
        <v>13166.465517241377</v>
      </c>
      <c r="BG248" s="19">
        <v>14369.913793103446</v>
      </c>
      <c r="BH248" s="19">
        <v>15631.982758620687</v>
      </c>
      <c r="BI248" s="19">
        <v>16952.672413793101</v>
      </c>
      <c r="BJ248" s="19">
        <v>18331.982758620688</v>
      </c>
      <c r="BK248" s="19">
        <v>19769.913793103449</v>
      </c>
      <c r="BL248" s="19">
        <v>21266.46551724138</v>
      </c>
      <c r="BM248" s="19">
        <v>22821.637931034482</v>
      </c>
      <c r="BN248" s="19">
        <v>24435.431034482757</v>
      </c>
      <c r="BO248" s="19">
        <v>26107.844827586207</v>
      </c>
      <c r="BP248" s="19">
        <v>27838.879310344826</v>
      </c>
      <c r="BQ248" s="19">
        <v>29628.534482758616</v>
      </c>
      <c r="BR248" s="19">
        <v>31476.810344827583</v>
      </c>
      <c r="BS248" s="19">
        <v>33383.706896551725</v>
      </c>
      <c r="BT248" s="19">
        <v>35349.224137931029</v>
      </c>
      <c r="BU248" s="19">
        <v>37373.362068965514</v>
      </c>
      <c r="BV248" s="19">
        <v>39456.120689655167</v>
      </c>
      <c r="BW248" s="19">
        <v>41597.5</v>
      </c>
      <c r="BX248" s="19">
        <v>43797.5</v>
      </c>
      <c r="BY248" s="19">
        <v>60508.611111111109</v>
      </c>
      <c r="BZ248" s="19">
        <v>91730.833333333343</v>
      </c>
      <c r="CA248" s="19">
        <v>137464.16666666666</v>
      </c>
      <c r="CB248" s="19">
        <v>197708.61111111112</v>
      </c>
      <c r="CC248" s="19">
        <v>272464.16666666669</v>
      </c>
      <c r="CD248" s="19">
        <v>361730.83333333343</v>
      </c>
      <c r="CE248" s="19">
        <v>465508.61111111124</v>
      </c>
      <c r="CF248" s="19">
        <v>583797.50000000012</v>
      </c>
      <c r="CG248" s="19">
        <v>716597.50000000012</v>
      </c>
      <c r="CH248" s="19">
        <v>858597.50000000012</v>
      </c>
      <c r="CI248" s="19">
        <v>1119930.8333333333</v>
      </c>
      <c r="CJ248" s="19">
        <v>1500597.4999999998</v>
      </c>
      <c r="CK248" s="19">
        <v>2000597.4999999998</v>
      </c>
      <c r="CL248" s="19">
        <v>2632117.5</v>
      </c>
      <c r="CM248" s="19">
        <v>3395157.5</v>
      </c>
      <c r="CN248" s="19">
        <v>4289717.5</v>
      </c>
      <c r="CO248" s="19">
        <v>5315797.5</v>
      </c>
      <c r="CP248" s="19">
        <v>6473397.4999999991</v>
      </c>
      <c r="CQ248" s="19">
        <v>7762517.4999999991</v>
      </c>
      <c r="CR248" s="19">
        <v>9183157.5</v>
      </c>
      <c r="CS248" s="19">
        <v>10735317.5</v>
      </c>
      <c r="CT248" s="19">
        <v>12418997.5</v>
      </c>
      <c r="CU248" s="19">
        <v>14234197.5</v>
      </c>
      <c r="CV248" s="19">
        <v>16180917.5</v>
      </c>
      <c r="CW248" s="19">
        <v>18259157.5</v>
      </c>
      <c r="CX248" s="19">
        <v>20468917.500000004</v>
      </c>
      <c r="CY248" s="19">
        <v>22810197.500000004</v>
      </c>
      <c r="CZ248" s="19">
        <v>25282997.5</v>
      </c>
      <c r="DA248" s="19">
        <v>27887317.5</v>
      </c>
      <c r="DB248" s="19">
        <v>30623157.5</v>
      </c>
      <c r="DC248" s="19">
        <v>33490517.5</v>
      </c>
      <c r="DD248" s="19">
        <v>36489397.5</v>
      </c>
      <c r="DE248" s="19">
        <v>39619797.5</v>
      </c>
      <c r="DF248" s="19">
        <v>42881717.5</v>
      </c>
      <c r="DG248" s="19">
        <v>46275157.5</v>
      </c>
      <c r="DH248" s="19">
        <v>49800117.5</v>
      </c>
      <c r="DI248" s="19">
        <v>53456597.5</v>
      </c>
      <c r="DJ248" s="19">
        <v>57244597.5</v>
      </c>
      <c r="DK248" s="19">
        <v>60206597.5</v>
      </c>
      <c r="DL248" s="19">
        <v>63395597.5</v>
      </c>
      <c r="DM248" s="19">
        <v>66809597.5</v>
      </c>
      <c r="DN248" s="19">
        <v>70373597.5</v>
      </c>
      <c r="DO248" s="9">
        <v>74006597.5</v>
      </c>
      <c r="DP248" s="9">
        <v>77684597.5</v>
      </c>
      <c r="DQ248" s="9">
        <v>81454597.5</v>
      </c>
      <c r="DR248" s="9">
        <v>85306597.5</v>
      </c>
      <c r="DS248" s="9">
        <v>89218597.5</v>
      </c>
      <c r="DT248" s="9">
        <v>93218597.5</v>
      </c>
      <c r="DU248" s="9">
        <v>97330597.5</v>
      </c>
      <c r="DV248" s="9">
        <v>101477597.5</v>
      </c>
      <c r="DW248" s="9">
        <v>105769597.5</v>
      </c>
      <c r="DX248" s="17">
        <v>110123597.5</v>
      </c>
      <c r="DY248" s="17">
        <v>114641597.5</v>
      </c>
      <c r="DZ248" s="17">
        <v>119327597.5</v>
      </c>
      <c r="EA248" s="17">
        <v>123976597.5</v>
      </c>
      <c r="EB248" s="17">
        <v>128712597.5</v>
      </c>
      <c r="EC248" s="17">
        <v>133549597.5</v>
      </c>
      <c r="ED248" s="17">
        <v>138527597.5</v>
      </c>
      <c r="EE248" s="17">
        <v>143587597.5</v>
      </c>
      <c r="EF248" s="17">
        <v>148868597.5</v>
      </c>
      <c r="EG248" s="17">
        <v>154230597.5</v>
      </c>
      <c r="EH248" s="17">
        <v>159721597.5</v>
      </c>
      <c r="EI248" s="17">
        <v>165271597.5</v>
      </c>
      <c r="EJ248" s="17">
        <v>170918597.5</v>
      </c>
      <c r="EK248" s="17">
        <v>176523597.5</v>
      </c>
      <c r="EL248" s="17">
        <v>182388597.5</v>
      </c>
      <c r="EM248" s="17">
        <v>188445597.5</v>
      </c>
      <c r="EN248" s="17">
        <v>192788597.5</v>
      </c>
      <c r="EO248" s="17">
        <v>196272597.5</v>
      </c>
      <c r="EP248" s="17">
        <v>198166597.5</v>
      </c>
      <c r="EQ248" s="17">
        <v>199206597.5</v>
      </c>
      <c r="ER248" s="17">
        <v>200035597.5</v>
      </c>
      <c r="ES248" s="17">
        <v>200990597.5</v>
      </c>
      <c r="ET248" s="17">
        <v>201976597.5</v>
      </c>
      <c r="EU248" s="17">
        <v>203142597.5</v>
      </c>
      <c r="EV248" s="17">
        <v>204630997.5</v>
      </c>
      <c r="EW248" s="17">
        <v>206354397.5</v>
      </c>
      <c r="EX248" s="17">
        <v>208345697.49999997</v>
      </c>
      <c r="EY248" s="17">
        <v>210193909.49999997</v>
      </c>
      <c r="EZ248" s="17">
        <v>211930407.49999997</v>
      </c>
      <c r="FA248" s="17">
        <v>213346340.49999997</v>
      </c>
      <c r="FB248" s="17">
        <v>215970529.49999997</v>
      </c>
      <c r="FC248" s="17">
        <v>218837478.49999997</v>
      </c>
    </row>
    <row r="249" spans="1:171" x14ac:dyDescent="0.25">
      <c r="A249" s="217" t="str">
        <f t="shared" si="31"/>
        <v>bik_cumuni_rim</v>
      </c>
      <c r="B249" s="41" t="s">
        <v>115</v>
      </c>
      <c r="C249" s="42" t="s">
        <v>121</v>
      </c>
      <c r="D249" s="8" t="s">
        <v>119</v>
      </c>
      <c r="E249" s="6" t="s">
        <v>152</v>
      </c>
      <c r="F249" s="88" t="s">
        <v>74</v>
      </c>
      <c r="G249" s="88" t="s">
        <v>59</v>
      </c>
      <c r="H249" s="88" t="s">
        <v>60</v>
      </c>
      <c r="I249" s="88">
        <v>1861</v>
      </c>
      <c r="J249" s="88">
        <v>2007</v>
      </c>
      <c r="K249" s="168" t="s">
        <v>75</v>
      </c>
      <c r="L249" s="8" t="str">
        <f>C249&amp;"_"&amp;H249&amp;"_"&amp;E249</f>
        <v>bik_cumuni_rim</v>
      </c>
      <c r="M249" s="9">
        <v>0</v>
      </c>
      <c r="N249" s="9">
        <v>0</v>
      </c>
      <c r="O249" s="9">
        <v>0</v>
      </c>
      <c r="P249" s="19">
        <v>0</v>
      </c>
      <c r="Q249" s="19">
        <v>0</v>
      </c>
      <c r="R249" s="19">
        <v>5</v>
      </c>
      <c r="S249" s="19">
        <v>15</v>
      </c>
      <c r="T249" s="19">
        <v>515</v>
      </c>
      <c r="U249" s="19">
        <v>3176.7200145213828</v>
      </c>
      <c r="V249" s="19">
        <v>5909.3646202697164</v>
      </c>
      <c r="W249" s="19">
        <v>8720.879487730117</v>
      </c>
      <c r="X249" s="19">
        <v>11619.685245974702</v>
      </c>
      <c r="Y249" s="19">
        <v>14614.705873675579</v>
      </c>
      <c r="Z249" s="19">
        <v>17715.398787212005</v>
      </c>
      <c r="AA249" s="19">
        <v>20931.78672731671</v>
      </c>
      <c r="AB249" s="19">
        <v>24274.491551770345</v>
      </c>
      <c r="AC249" s="19">
        <v>27822.770048079441</v>
      </c>
      <c r="AD249" s="19">
        <v>31672.551886883924</v>
      </c>
      <c r="AE249" s="19">
        <v>36046.479844057671</v>
      </c>
      <c r="AF249" s="19">
        <v>41457.952427114986</v>
      </c>
      <c r="AG249" s="19">
        <v>48521.16904964183</v>
      </c>
      <c r="AH249" s="19">
        <v>57251.177906062112</v>
      </c>
      <c r="AI249" s="19">
        <v>67263.926708153114</v>
      </c>
      <c r="AJ249" s="19">
        <v>78576.31645437314</v>
      </c>
      <c r="AK249" s="19">
        <v>94673.648535724846</v>
      </c>
      <c r="AL249" s="19">
        <v>112369.19804914357</v>
      </c>
      <c r="AM249" s="19">
        <v>135368.45627952946</v>
      </c>
      <c r="AN249" s="19">
        <v>254987.37619208335</v>
      </c>
      <c r="AO249" s="19">
        <v>471323.93069117609</v>
      </c>
      <c r="AP249" s="19">
        <v>828985.44566039962</v>
      </c>
      <c r="AQ249" s="19">
        <v>1518089.5591152785</v>
      </c>
      <c r="AR249" s="19">
        <v>2538765.2836923478</v>
      </c>
      <c r="AS249" s="19">
        <v>3494487.5172238001</v>
      </c>
      <c r="AT249" s="19">
        <v>4385411.6807378884</v>
      </c>
      <c r="AU249" s="19">
        <v>5211708.4979485022</v>
      </c>
      <c r="AV249" s="19">
        <v>6840232.2651645336</v>
      </c>
      <c r="AW249" s="19">
        <v>8871189.2955733538</v>
      </c>
      <c r="AX249" s="19">
        <v>10459806.557045346</v>
      </c>
      <c r="AY249" s="19">
        <v>11606333.857980935</v>
      </c>
      <c r="AZ249" s="19">
        <v>12828896.271290241</v>
      </c>
      <c r="BA249" s="19">
        <v>13588521.822369969</v>
      </c>
      <c r="BB249" s="19">
        <v>13885544.469599923</v>
      </c>
      <c r="BC249" s="19">
        <v>14176757.408763485</v>
      </c>
      <c r="BD249" s="19">
        <v>14462566.735908346</v>
      </c>
      <c r="BE249" s="19">
        <v>14741420.506505465</v>
      </c>
      <c r="BF249" s="19">
        <v>15013813.232330756</v>
      </c>
      <c r="BG249" s="19">
        <v>15280290.861270282</v>
      </c>
      <c r="BH249" s="19">
        <v>15541456.289211454</v>
      </c>
      <c r="BI249" s="19">
        <v>15797975.457289301</v>
      </c>
      <c r="BJ249" s="19">
        <v>16088584.09195037</v>
      </c>
      <c r="BK249" s="19">
        <v>16414095.149494627</v>
      </c>
      <c r="BL249" s="19">
        <v>16775407.030845905</v>
      </c>
      <c r="BM249" s="19">
        <v>17173512.636133976</v>
      </c>
      <c r="BN249" s="19">
        <v>17609509.332050405</v>
      </c>
      <c r="BO249" s="19">
        <v>18092609.907613054</v>
      </c>
      <c r="BP249" s="19">
        <v>18624154.595618803</v>
      </c>
      <c r="BQ249" s="19">
        <v>19205624.237276655</v>
      </c>
      <c r="BR249" s="19">
        <v>19838654.665791214</v>
      </c>
      <c r="BS249" s="19">
        <v>20525052.380394246</v>
      </c>
      <c r="BT249" s="19">
        <v>21107811.57474988</v>
      </c>
      <c r="BU249" s="19">
        <v>21589132.571892891</v>
      </c>
      <c r="BV249" s="19">
        <v>22231441.700838849</v>
      </c>
      <c r="BW249" s="19">
        <v>23037412.626500018</v>
      </c>
      <c r="BX249" s="19">
        <v>23779989.11314464</v>
      </c>
      <c r="BY249" s="19">
        <v>24462409.160781164</v>
      </c>
      <c r="BZ249" s="19">
        <v>25163230.40182906</v>
      </c>
      <c r="CA249" s="19">
        <v>25886356.580473378</v>
      </c>
      <c r="CB249" s="19">
        <v>26681064.857426979</v>
      </c>
      <c r="CC249" s="19">
        <v>27552033.586835228</v>
      </c>
      <c r="CD249" s="19">
        <v>28454370.098505151</v>
      </c>
      <c r="CE249" s="19">
        <v>29393637.886911951</v>
      </c>
      <c r="CF249" s="19">
        <v>30430882.458907712</v>
      </c>
      <c r="CG249" s="19">
        <v>31572654.926544957</v>
      </c>
      <c r="CH249" s="19">
        <v>32966032.2537072</v>
      </c>
      <c r="CI249" s="19">
        <v>34618632.881634161</v>
      </c>
      <c r="CJ249" s="19">
        <v>36708626.278412558</v>
      </c>
      <c r="CK249" s="19">
        <v>39034734.794229463</v>
      </c>
      <c r="CL249" s="19">
        <v>41536226.07485164</v>
      </c>
      <c r="CM249" s="19">
        <v>44222894.211661205</v>
      </c>
      <c r="CN249" s="19">
        <v>46878361.145800821</v>
      </c>
      <c r="CO249" s="19">
        <v>49142520.096533209</v>
      </c>
      <c r="CP249" s="19">
        <v>51016823.195030741</v>
      </c>
      <c r="CQ249" s="19">
        <v>53095481.95429489</v>
      </c>
      <c r="CR249" s="19">
        <v>55380139.139927052</v>
      </c>
      <c r="CS249" s="19">
        <v>57872540.822013803</v>
      </c>
      <c r="CT249" s="19">
        <v>60902941.930178076</v>
      </c>
      <c r="CU249" s="19">
        <v>64616311.963766888</v>
      </c>
      <c r="CV249" s="19">
        <v>68708740.838655308</v>
      </c>
      <c r="CW249" s="19">
        <v>73062444.847898588</v>
      </c>
      <c r="CX249" s="19">
        <v>77717583.684553653</v>
      </c>
      <c r="CY249" s="19">
        <v>82074875.845728427</v>
      </c>
      <c r="CZ249" s="19">
        <v>86140197.24034746</v>
      </c>
      <c r="DA249" s="19">
        <v>89954476.134863168</v>
      </c>
      <c r="DB249" s="19">
        <v>93493696.282892689</v>
      </c>
      <c r="DC249" s="19">
        <v>97126400.241921976</v>
      </c>
      <c r="DD249" s="19">
        <v>101153692.88825822</v>
      </c>
      <c r="DE249" s="19">
        <v>105696745.14207938</v>
      </c>
      <c r="DF249" s="19">
        <v>110816797.91513862</v>
      </c>
      <c r="DG249" s="19">
        <v>116693766.29443091</v>
      </c>
      <c r="DH249" s="19">
        <v>123259043.97592519</v>
      </c>
      <c r="DI249" s="19">
        <v>130294107.96330768</v>
      </c>
      <c r="DJ249" s="19">
        <v>137777507.96330768</v>
      </c>
      <c r="DK249" s="19">
        <v>145432507.96330768</v>
      </c>
      <c r="DL249" s="19">
        <v>154108507.96330768</v>
      </c>
      <c r="DM249" s="19">
        <v>163285507.96330768</v>
      </c>
      <c r="DN249" s="19">
        <v>173443507.96330768</v>
      </c>
      <c r="DO249" s="9">
        <v>184102507.96330768</v>
      </c>
      <c r="DP249" s="9">
        <v>196247507.96330768</v>
      </c>
      <c r="DQ249" s="9">
        <v>207898507.96330768</v>
      </c>
      <c r="DR249" s="9">
        <v>219624507.96330768</v>
      </c>
      <c r="DS249" s="9">
        <v>233655507.96330768</v>
      </c>
      <c r="DT249" s="9">
        <v>252460507.96330768</v>
      </c>
      <c r="DU249" s="9">
        <v>274986507.96330768</v>
      </c>
      <c r="DV249" s="9">
        <v>295752507.96330768</v>
      </c>
      <c r="DW249" s="9">
        <v>309975507.96330768</v>
      </c>
      <c r="DX249" s="17">
        <v>325704507.96330768</v>
      </c>
      <c r="DY249" s="17">
        <v>342651507.96330768</v>
      </c>
      <c r="DZ249" s="17">
        <v>359379507.96330768</v>
      </c>
      <c r="EA249" s="17">
        <v>378358507.96330768</v>
      </c>
      <c r="EB249" s="17">
        <v>396032507.96330768</v>
      </c>
      <c r="EC249" s="17">
        <v>412653507.96330768</v>
      </c>
      <c r="ED249" s="17">
        <v>427588507.96330768</v>
      </c>
      <c r="EE249" s="17">
        <v>444206507.96330768</v>
      </c>
      <c r="EF249" s="17">
        <v>460205507.96330768</v>
      </c>
      <c r="EG249" s="17">
        <v>475983507.96330768</v>
      </c>
      <c r="EH249" s="17">
        <v>490986507.96330768</v>
      </c>
      <c r="EI249" s="17">
        <v>506935757.96330768</v>
      </c>
      <c r="EJ249" s="17">
        <v>523505257.96330768</v>
      </c>
      <c r="EK249" s="17">
        <v>540710007.96330762</v>
      </c>
      <c r="EL249" s="17">
        <v>558518007.96330762</v>
      </c>
      <c r="EM249" s="17">
        <v>578387007.96330762</v>
      </c>
      <c r="EN249" s="17">
        <v>599626007.96330762</v>
      </c>
      <c r="EO249" s="17">
        <v>622150007.96330762</v>
      </c>
      <c r="EP249" s="17">
        <v>645106007.96330762</v>
      </c>
      <c r="EQ249" s="17">
        <v>666866007.96330762</v>
      </c>
      <c r="ER249" s="17">
        <v>685973007.96330762</v>
      </c>
      <c r="ES249" s="17">
        <v>702324007.96330762</v>
      </c>
      <c r="ET249" s="17">
        <v>714408007.96330762</v>
      </c>
      <c r="EU249" s="17">
        <v>725541007.96330762</v>
      </c>
      <c r="EV249" s="17">
        <v>735436007.96330762</v>
      </c>
      <c r="EW249" s="17">
        <v>744238007.96330762</v>
      </c>
      <c r="EX249" s="17">
        <v>750961007.96330762</v>
      </c>
      <c r="EY249" s="17">
        <v>758445196.96330774</v>
      </c>
      <c r="EZ249" s="17">
        <v>765853960.96330774</v>
      </c>
      <c r="FA249" s="17">
        <v>772063496.96330774</v>
      </c>
      <c r="FB249" s="17">
        <v>778351620.96330774</v>
      </c>
      <c r="FC249" s="17">
        <v>785020336.96330786</v>
      </c>
    </row>
    <row r="250" spans="1:171" x14ac:dyDescent="0.25">
      <c r="A250" s="217" t="str">
        <f t="shared" si="31"/>
        <v>bik_cumuni_peri</v>
      </c>
      <c r="B250" s="41" t="s">
        <v>115</v>
      </c>
      <c r="C250" s="42" t="s">
        <v>121</v>
      </c>
      <c r="D250" s="8" t="s">
        <v>120</v>
      </c>
      <c r="E250" s="6" t="s">
        <v>45</v>
      </c>
      <c r="F250" s="88" t="s">
        <v>74</v>
      </c>
      <c r="G250" s="88" t="s">
        <v>59</v>
      </c>
      <c r="H250" s="88" t="s">
        <v>60</v>
      </c>
      <c r="I250" s="88">
        <v>1861</v>
      </c>
      <c r="J250" s="88">
        <v>2007</v>
      </c>
      <c r="K250" s="168" t="s">
        <v>75</v>
      </c>
      <c r="L250" s="8" t="str">
        <f>C250&amp;"_"&amp;H250&amp;"_"&amp;E250</f>
        <v>bik_cumuni_peri</v>
      </c>
      <c r="M250" s="9">
        <v>0</v>
      </c>
      <c r="N250" s="9">
        <v>0</v>
      </c>
      <c r="O250" s="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  <c r="AT250" s="19">
        <v>0</v>
      </c>
      <c r="AU250" s="19">
        <v>0</v>
      </c>
      <c r="AV250" s="19">
        <v>0</v>
      </c>
      <c r="AW250" s="19">
        <v>0</v>
      </c>
      <c r="AX250" s="19">
        <v>0</v>
      </c>
      <c r="AY250" s="19">
        <v>0</v>
      </c>
      <c r="AZ250" s="19">
        <v>0</v>
      </c>
      <c r="BA250" s="19">
        <v>0</v>
      </c>
      <c r="BB250" s="19">
        <v>0</v>
      </c>
      <c r="BC250" s="19">
        <v>0</v>
      </c>
      <c r="BD250" s="19">
        <v>0</v>
      </c>
      <c r="BE250" s="19">
        <v>0</v>
      </c>
      <c r="BF250" s="19">
        <v>0</v>
      </c>
      <c r="BG250" s="19">
        <v>0</v>
      </c>
      <c r="BH250" s="19">
        <v>0</v>
      </c>
      <c r="BI250" s="19">
        <v>0</v>
      </c>
      <c r="BJ250" s="19">
        <v>0</v>
      </c>
      <c r="BK250" s="19">
        <v>0</v>
      </c>
      <c r="BL250" s="19">
        <v>0</v>
      </c>
      <c r="BM250" s="19">
        <v>0</v>
      </c>
      <c r="BN250" s="19">
        <v>0</v>
      </c>
      <c r="BO250" s="19">
        <v>0</v>
      </c>
      <c r="BP250" s="19">
        <v>0</v>
      </c>
      <c r="BQ250" s="19">
        <v>0</v>
      </c>
      <c r="BR250" s="19">
        <v>0</v>
      </c>
      <c r="BS250" s="19">
        <v>0</v>
      </c>
      <c r="BT250" s="19">
        <v>0</v>
      </c>
      <c r="BU250" s="19">
        <v>0</v>
      </c>
      <c r="BV250" s="19">
        <v>0</v>
      </c>
      <c r="BW250" s="19">
        <v>0</v>
      </c>
      <c r="BX250" s="19">
        <v>0</v>
      </c>
      <c r="BY250" s="19">
        <v>0</v>
      </c>
      <c r="BZ250" s="19">
        <v>0</v>
      </c>
      <c r="CA250" s="19">
        <v>0</v>
      </c>
      <c r="CB250" s="19">
        <v>0</v>
      </c>
      <c r="CC250" s="19">
        <v>0</v>
      </c>
      <c r="CD250" s="19">
        <v>1250</v>
      </c>
      <c r="CE250" s="19">
        <v>3750</v>
      </c>
      <c r="CF250" s="19">
        <v>7500</v>
      </c>
      <c r="CG250" s="19">
        <v>12500</v>
      </c>
      <c r="CH250" s="19">
        <v>18750</v>
      </c>
      <c r="CI250" s="19">
        <v>26250</v>
      </c>
      <c r="CJ250" s="19">
        <v>35000</v>
      </c>
      <c r="CK250" s="19">
        <v>45000</v>
      </c>
      <c r="CL250" s="19">
        <v>55000</v>
      </c>
      <c r="CM250" s="19">
        <v>65000</v>
      </c>
      <c r="CN250" s="19">
        <v>75000</v>
      </c>
      <c r="CO250" s="19">
        <v>85000</v>
      </c>
      <c r="CP250" s="19">
        <v>95000</v>
      </c>
      <c r="CQ250" s="19">
        <v>105000</v>
      </c>
      <c r="CR250" s="19">
        <v>124250</v>
      </c>
      <c r="CS250" s="19">
        <v>152750</v>
      </c>
      <c r="CT250" s="19">
        <v>191500</v>
      </c>
      <c r="CU250" s="19">
        <v>240500</v>
      </c>
      <c r="CV250" s="19">
        <v>311166.66666666669</v>
      </c>
      <c r="CW250" s="19">
        <v>403500</v>
      </c>
      <c r="CX250" s="19">
        <v>626055.5555555555</v>
      </c>
      <c r="CY250" s="19">
        <v>1043295.2380952381</v>
      </c>
      <c r="CZ250" s="19">
        <v>1655219.0476190476</v>
      </c>
      <c r="DA250" s="19">
        <v>3151680.1531033376</v>
      </c>
      <c r="DB250" s="19">
        <v>5583150.0050738305</v>
      </c>
      <c r="DC250" s="19">
        <v>8128086.0460445387</v>
      </c>
      <c r="DD250" s="19">
        <v>11625913.399708303</v>
      </c>
      <c r="DE250" s="19">
        <v>16341461.145887135</v>
      </c>
      <c r="DF250" s="19">
        <v>21479613.372827895</v>
      </c>
      <c r="DG250" s="19">
        <v>26638454.993535604</v>
      </c>
      <c r="DH250" s="19">
        <v>31996592.312041331</v>
      </c>
      <c r="DI250" s="19">
        <v>36794548.324658841</v>
      </c>
      <c r="DJ250" s="19">
        <v>42456148.324658841</v>
      </c>
      <c r="DK250" s="19">
        <v>46724148.324658841</v>
      </c>
      <c r="DL250" s="19">
        <v>51412148.324658841</v>
      </c>
      <c r="DM250" s="19">
        <v>56176148.324658841</v>
      </c>
      <c r="DN250" s="19">
        <v>60844148.324658841</v>
      </c>
      <c r="DO250" s="9">
        <v>65791148.324658833</v>
      </c>
      <c r="DP250" s="9">
        <v>70957148.324658826</v>
      </c>
      <c r="DQ250" s="9">
        <v>76675148.324658826</v>
      </c>
      <c r="DR250" s="9">
        <v>91939148.324658826</v>
      </c>
      <c r="DS250" s="9">
        <v>106578148.32465883</v>
      </c>
      <c r="DT250" s="9">
        <v>122962148.32465883</v>
      </c>
      <c r="DU250" s="9">
        <v>138277148.32465884</v>
      </c>
      <c r="DV250" s="9">
        <v>155135148.32465884</v>
      </c>
      <c r="DW250" s="9">
        <v>171341148.32465884</v>
      </c>
      <c r="DX250" s="17">
        <v>189034148.32465884</v>
      </c>
      <c r="DY250" s="17">
        <v>209111148.32465884</v>
      </c>
      <c r="DZ250" s="17">
        <v>230356148.32465884</v>
      </c>
      <c r="EA250" s="17">
        <v>254067148.32465884</v>
      </c>
      <c r="EB250" s="17">
        <v>281927148.32465887</v>
      </c>
      <c r="EC250" s="17">
        <v>315282814.99132556</v>
      </c>
      <c r="ED250" s="17">
        <v>356038148.32465887</v>
      </c>
      <c r="EE250" s="17">
        <v>398832552.32465887</v>
      </c>
      <c r="EF250" s="17">
        <v>444393687.9913255</v>
      </c>
      <c r="EG250" s="17">
        <v>494306518.32465887</v>
      </c>
      <c r="EH250" s="17">
        <v>550307035.32465887</v>
      </c>
      <c r="EI250" s="17">
        <v>609912242.32465887</v>
      </c>
      <c r="EJ250" s="17">
        <v>677325791.32465887</v>
      </c>
      <c r="EK250" s="17">
        <v>725709218.32465887</v>
      </c>
      <c r="EL250" s="17">
        <v>768470704.32465899</v>
      </c>
      <c r="EM250" s="17">
        <v>822280897.32465887</v>
      </c>
      <c r="EN250" s="17">
        <v>880791356.32465899</v>
      </c>
      <c r="EO250" s="17">
        <v>940487306.32465887</v>
      </c>
      <c r="EP250" s="17">
        <v>1003892266.3246589</v>
      </c>
      <c r="EQ250" s="17">
        <v>1068000956.3246589</v>
      </c>
      <c r="ER250" s="17">
        <v>1120449303.6579921</v>
      </c>
      <c r="ES250" s="17">
        <v>1178296531.7691031</v>
      </c>
      <c r="ET250" s="17">
        <v>1229177667.0283625</v>
      </c>
      <c r="EU250" s="17">
        <v>1284617054.0777452</v>
      </c>
      <c r="EV250" s="17">
        <v>1347211129.0777452</v>
      </c>
      <c r="EW250" s="17">
        <v>1409014719.0777452</v>
      </c>
      <c r="EX250" s="17">
        <v>1483816885.0777452</v>
      </c>
      <c r="EY250" s="17">
        <v>1573343062.0777452</v>
      </c>
      <c r="EZ250" s="17">
        <v>1680018599.0777452</v>
      </c>
      <c r="FA250" s="17">
        <v>1769212906.0777452</v>
      </c>
      <c r="FB250" s="17">
        <v>1869476796.077745</v>
      </c>
      <c r="FC250" s="17">
        <v>1959480604.6777451</v>
      </c>
    </row>
    <row r="251" spans="1:171" x14ac:dyDescent="0.25">
      <c r="A251" s="217" t="str">
        <f t="shared" si="31"/>
        <v>bik_cumuni_glob</v>
      </c>
      <c r="B251" s="41" t="s">
        <v>115</v>
      </c>
      <c r="C251" s="42" t="s">
        <v>121</v>
      </c>
      <c r="D251" s="8" t="s">
        <v>15</v>
      </c>
      <c r="E251" s="6" t="s">
        <v>46</v>
      </c>
      <c r="F251" s="88" t="s">
        <v>74</v>
      </c>
      <c r="G251" s="88" t="s">
        <v>59</v>
      </c>
      <c r="H251" s="88" t="s">
        <v>60</v>
      </c>
      <c r="I251" s="88">
        <v>1861</v>
      </c>
      <c r="J251" s="88">
        <v>2007</v>
      </c>
      <c r="K251" s="168" t="s">
        <v>75</v>
      </c>
      <c r="L251" s="8" t="str">
        <f>C251&amp;"_"&amp;H251&amp;"_"&amp;E251</f>
        <v>bik_cumuni_glob</v>
      </c>
      <c r="M251" s="9">
        <v>2</v>
      </c>
      <c r="N251" s="9">
        <v>144</v>
      </c>
      <c r="O251" s="9">
        <v>372</v>
      </c>
      <c r="P251" s="20">
        <v>686</v>
      </c>
      <c r="Q251" s="20">
        <v>1085.9999999999998</v>
      </c>
      <c r="R251" s="20">
        <v>4537.6666666666661</v>
      </c>
      <c r="S251" s="20">
        <v>11041</v>
      </c>
      <c r="T251" s="20">
        <v>21281</v>
      </c>
      <c r="U251" s="20">
        <v>36929.386681188051</v>
      </c>
      <c r="V251" s="20">
        <v>72358.327583232676</v>
      </c>
      <c r="W251" s="20">
        <v>127575.76837661902</v>
      </c>
      <c r="X251" s="20">
        <v>202590.1296904191</v>
      </c>
      <c r="Y251" s="20">
        <v>297410.33550330519</v>
      </c>
      <c r="Z251" s="20">
        <v>412045.84323165641</v>
      </c>
      <c r="AA251" s="20">
        <v>546506.67561620555</v>
      </c>
      <c r="AB251" s="20">
        <v>700803.45451473317</v>
      </c>
      <c r="AC251" s="20">
        <v>875015.43671474594</v>
      </c>
      <c r="AD251" s="20">
        <v>1085538.5518868838</v>
      </c>
      <c r="AE251" s="20">
        <v>1362595.4428070204</v>
      </c>
      <c r="AF251" s="20">
        <v>1680228.9197473763</v>
      </c>
      <c r="AG251" s="20">
        <v>2039053.1821215369</v>
      </c>
      <c r="AH251" s="20">
        <v>2439083.2781239264</v>
      </c>
      <c r="AI251" s="20">
        <v>2879935.1554663228</v>
      </c>
      <c r="AJ251" s="20">
        <v>3361625.7151471837</v>
      </c>
      <c r="AK251" s="20">
        <v>3887640.2585575115</v>
      </c>
      <c r="AL251" s="20">
        <v>4454811.0607942417</v>
      </c>
      <c r="AM251" s="20">
        <v>5066944.8631422753</v>
      </c>
      <c r="AN251" s="20">
        <v>5815357.618566812</v>
      </c>
      <c r="AO251" s="20">
        <v>6700147.2999722222</v>
      </c>
      <c r="AP251" s="20">
        <v>7765921.2332420992</v>
      </c>
      <c r="AQ251" s="20">
        <v>9202676.8063919675</v>
      </c>
      <c r="AR251" s="20">
        <v>11010543.032058362</v>
      </c>
      <c r="AS251" s="20">
        <v>12792994.808073476</v>
      </c>
      <c r="AT251" s="20">
        <v>14550187.55546556</v>
      </c>
      <c r="AU251" s="20">
        <v>16282291.997948503</v>
      </c>
      <c r="AV251" s="20">
        <v>18851874.385854188</v>
      </c>
      <c r="AW251" s="20">
        <v>21882666.190109856</v>
      </c>
      <c r="AX251" s="20">
        <v>24519644.378585871</v>
      </c>
      <c r="AY251" s="20">
        <v>27061008.759682681</v>
      </c>
      <c r="AZ251" s="20">
        <v>29527484.406310394</v>
      </c>
      <c r="BA251" s="20">
        <v>31561849.343865719</v>
      </c>
      <c r="BB251" s="20">
        <v>33164237.530728452</v>
      </c>
      <c r="BC251" s="20">
        <v>34838542.162681982</v>
      </c>
      <c r="BD251" s="20">
        <v>36660819.335774004</v>
      </c>
      <c r="BE251" s="20">
        <v>38453567.105475463</v>
      </c>
      <c r="BF251" s="20">
        <v>40207029.983562283</v>
      </c>
      <c r="BG251" s="20">
        <v>42330153.91792053</v>
      </c>
      <c r="BH251" s="20">
        <v>44330739.221549906</v>
      </c>
      <c r="BI251" s="20">
        <v>46422501.835585438</v>
      </c>
      <c r="BJ251" s="20">
        <v>48603177.486473702</v>
      </c>
      <c r="BK251" s="20">
        <v>50934479.130514629</v>
      </c>
      <c r="BL251" s="20">
        <v>53258505.168632053</v>
      </c>
      <c r="BM251" s="20">
        <v>55799298.50095576</v>
      </c>
      <c r="BN251" s="20">
        <v>58190206.494177334</v>
      </c>
      <c r="BO251" s="20">
        <v>60734413.365886018</v>
      </c>
      <c r="BP251" s="20">
        <v>63433259.348878734</v>
      </c>
      <c r="BQ251" s="20">
        <v>66288225.284364469</v>
      </c>
      <c r="BR251" s="20">
        <v>69300947.005547822</v>
      </c>
      <c r="BS251" s="20">
        <v>72473231.011660546</v>
      </c>
      <c r="BT251" s="20">
        <v>75648071.496366799</v>
      </c>
      <c r="BU251" s="20">
        <v>78827668.782701343</v>
      </c>
      <c r="BV251" s="20">
        <v>82305577.771108329</v>
      </c>
      <c r="BW251" s="20">
        <v>85974472.126500025</v>
      </c>
      <c r="BX251" s="20">
        <v>89707145.613144636</v>
      </c>
      <c r="BY251" s="20">
        <v>93344162.652844653</v>
      </c>
      <c r="BZ251" s="20">
        <v>97081980.878019527</v>
      </c>
      <c r="CA251" s="20">
        <v>100744629.03285433</v>
      </c>
      <c r="CB251" s="20">
        <v>104381384.2780619</v>
      </c>
      <c r="CC251" s="20">
        <v>108307749.96778762</v>
      </c>
      <c r="CD251" s="20">
        <v>112259283.43183848</v>
      </c>
      <c r="CE251" s="20">
        <v>116772151.79802306</v>
      </c>
      <c r="CF251" s="20">
        <v>121454525.57319342</v>
      </c>
      <c r="CG251" s="20">
        <v>126312955.8694021</v>
      </c>
      <c r="CH251" s="20">
        <v>131656683.53942147</v>
      </c>
      <c r="CI251" s="20">
        <v>137808460.35782465</v>
      </c>
      <c r="CJ251" s="20">
        <v>145070198.99269828</v>
      </c>
      <c r="CK251" s="20">
        <v>152855771.79422945</v>
      </c>
      <c r="CL251" s="20">
        <v>161111183.07485163</v>
      </c>
      <c r="CM251" s="20">
        <v>169647572.46166122</v>
      </c>
      <c r="CN251" s="20">
        <v>178248561.8958008</v>
      </c>
      <c r="CO251" s="20">
        <v>186554044.59653318</v>
      </c>
      <c r="CP251" s="20">
        <v>193736472.69503072</v>
      </c>
      <c r="CQ251" s="20">
        <v>200390057.70429489</v>
      </c>
      <c r="CR251" s="20">
        <v>207798792.38992706</v>
      </c>
      <c r="CS251" s="20">
        <v>215964422.8220138</v>
      </c>
      <c r="CT251" s="20">
        <v>225218203.93017808</v>
      </c>
      <c r="CU251" s="20">
        <v>236086073.96376687</v>
      </c>
      <c r="CV251" s="20">
        <v>247849539.50532201</v>
      </c>
      <c r="CW251" s="20">
        <v>260599716.84789857</v>
      </c>
      <c r="CX251" s="20">
        <v>272797521.24010921</v>
      </c>
      <c r="CY251" s="19">
        <v>285303213.08382362</v>
      </c>
      <c r="CZ251" s="19">
        <v>298556668.28796643</v>
      </c>
      <c r="DA251" s="19">
        <v>311556668.28796643</v>
      </c>
      <c r="DB251" s="19">
        <v>325556668.28796643</v>
      </c>
      <c r="DC251" s="19">
        <v>340556668.28796649</v>
      </c>
      <c r="DD251" s="19">
        <v>356556668.28796649</v>
      </c>
      <c r="DE251" s="19">
        <v>373556668.28796649</v>
      </c>
      <c r="DF251" s="19">
        <v>391556668.28796649</v>
      </c>
      <c r="DG251" s="19">
        <v>410556668.28796643</v>
      </c>
      <c r="DH251" s="19">
        <v>430556668.28796643</v>
      </c>
      <c r="DI251" s="19">
        <v>450556668.28796643</v>
      </c>
      <c r="DJ251" s="19">
        <v>471763668.28796649</v>
      </c>
      <c r="DK251" s="19">
        <v>490977668.28796649</v>
      </c>
      <c r="DL251" s="19">
        <v>511707668.28796649</v>
      </c>
      <c r="DM251" s="9">
        <v>533287668.28796649</v>
      </c>
      <c r="DN251" s="9">
        <v>555607668.28796649</v>
      </c>
      <c r="DO251" s="9">
        <v>578931668.28796649</v>
      </c>
      <c r="DP251" s="9">
        <v>604590668.28796649</v>
      </c>
      <c r="DQ251" s="9">
        <v>630784668.28796649</v>
      </c>
      <c r="DR251" s="9">
        <v>666865668.28796649</v>
      </c>
      <c r="DS251" s="9">
        <v>705624668.28796649</v>
      </c>
      <c r="DT251" s="9">
        <v>752089668.28796649</v>
      </c>
      <c r="DU251" s="9">
        <v>801474668.28796649</v>
      </c>
      <c r="DV251" s="9">
        <v>850672668.28796649</v>
      </c>
      <c r="DW251" s="9">
        <v>892196668.28796649</v>
      </c>
      <c r="DX251" s="17">
        <v>937278668.28796649</v>
      </c>
      <c r="DY251" s="17">
        <v>986491668.28796649</v>
      </c>
      <c r="DZ251" s="17">
        <v>1037128668.2879665</v>
      </c>
      <c r="EA251" s="17">
        <v>1092354668.2879665</v>
      </c>
      <c r="EB251" s="17">
        <v>1151521668.2879665</v>
      </c>
      <c r="EC251" s="17">
        <v>1214212668.2879667</v>
      </c>
      <c r="ED251" s="17">
        <v>1282146668.2879665</v>
      </c>
      <c r="EE251" s="17">
        <v>1353881072.2879665</v>
      </c>
      <c r="EF251" s="17">
        <v>1427360541.2879665</v>
      </c>
      <c r="EG251" s="17">
        <v>1504558038.2879665</v>
      </c>
      <c r="EH251" s="17">
        <v>1587192555.2879665</v>
      </c>
      <c r="EI251" s="17">
        <v>1674131012.2879665</v>
      </c>
      <c r="EJ251" s="17">
        <v>1769624061.2879665</v>
      </c>
      <c r="EK251" s="17">
        <v>1847555238.2879665</v>
      </c>
      <c r="EL251" s="17">
        <v>1921199724.2879665</v>
      </c>
      <c r="EM251" s="17">
        <v>2007073917.2879665</v>
      </c>
      <c r="EN251" s="17">
        <v>2096936376.2879665</v>
      </c>
      <c r="EO251" s="17">
        <v>2187882326.2879663</v>
      </c>
      <c r="EP251" s="17">
        <v>2281256286.2879663</v>
      </c>
      <c r="EQ251" s="17">
        <v>2372786976.2879667</v>
      </c>
      <c r="ER251" s="17">
        <v>2449765990.2879663</v>
      </c>
      <c r="ES251" s="17">
        <v>2529895607.2879663</v>
      </c>
      <c r="ET251" s="17">
        <v>2598405733.2879663</v>
      </c>
      <c r="EU251" s="17">
        <v>2671012778.2879663</v>
      </c>
      <c r="EV251" s="17">
        <v>2750492272.2879667</v>
      </c>
      <c r="EW251" s="17">
        <v>2827794669.2879667</v>
      </c>
      <c r="EX251" s="17">
        <v>2916054392.2879667</v>
      </c>
      <c r="EY251" s="17">
        <v>3019481511.2879667</v>
      </c>
      <c r="EZ251" s="17">
        <v>3139599609.2879667</v>
      </c>
      <c r="FA251" s="17">
        <v>3240390832.2879663</v>
      </c>
      <c r="FB251" s="17">
        <v>3352860035.2879663</v>
      </c>
      <c r="FC251" s="17">
        <v>3455458508.8879662</v>
      </c>
    </row>
    <row r="252" spans="1:171" x14ac:dyDescent="0.25">
      <c r="F252" s="91"/>
      <c r="G252" s="91"/>
      <c r="H252" s="91"/>
      <c r="I252" s="91"/>
      <c r="J252" s="91"/>
      <c r="K252" s="172"/>
      <c r="L252" s="7"/>
    </row>
    <row r="253" spans="1:171" s="49" customFormat="1" x14ac:dyDescent="0.25">
      <c r="A253" s="217" t="str">
        <f t="shared" si="31"/>
        <v>bik_avgcap_core</v>
      </c>
      <c r="B253" s="43" t="s">
        <v>115</v>
      </c>
      <c r="C253" s="44" t="s">
        <v>121</v>
      </c>
      <c r="D253" s="47" t="s">
        <v>118</v>
      </c>
      <c r="E253" s="46" t="s">
        <v>44</v>
      </c>
      <c r="F253" s="90" t="s">
        <v>62</v>
      </c>
      <c r="G253" s="90" t="s">
        <v>53</v>
      </c>
      <c r="H253" s="90" t="s">
        <v>61</v>
      </c>
      <c r="I253" s="90"/>
      <c r="J253" s="90"/>
      <c r="K253" s="175" t="s">
        <v>141</v>
      </c>
      <c r="L253" s="47" t="str">
        <f>C253&amp;"_"&amp;H253&amp;"_"&amp;E253</f>
        <v>bik_avgcap_core</v>
      </c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85"/>
      <c r="FE253" s="85"/>
      <c r="FF253" s="85"/>
      <c r="FG253" s="85"/>
      <c r="FH253" s="85"/>
      <c r="FI253" s="85"/>
      <c r="FJ253" s="85"/>
      <c r="FK253" s="85"/>
      <c r="FL253" s="85"/>
      <c r="FM253" s="85"/>
      <c r="FN253" s="85"/>
      <c r="FO253" s="85"/>
    </row>
    <row r="254" spans="1:171" s="49" customFormat="1" x14ac:dyDescent="0.25">
      <c r="A254" s="217" t="str">
        <f t="shared" si="31"/>
        <v>bik_avgcap_rimFSU</v>
      </c>
      <c r="B254" s="43" t="s">
        <v>115</v>
      </c>
      <c r="C254" s="44" t="s">
        <v>121</v>
      </c>
      <c r="D254" s="47" t="s">
        <v>71</v>
      </c>
      <c r="E254" s="46" t="s">
        <v>205</v>
      </c>
      <c r="F254" s="90" t="s">
        <v>62</v>
      </c>
      <c r="G254" s="90" t="s">
        <v>53</v>
      </c>
      <c r="H254" s="90" t="s">
        <v>61</v>
      </c>
      <c r="I254" s="90"/>
      <c r="J254" s="90"/>
      <c r="K254" s="175" t="s">
        <v>141</v>
      </c>
      <c r="L254" s="47" t="str">
        <f t="shared" ref="L254:L257" si="32">C254&amp;"_"&amp;H254&amp;"_"&amp;E254</f>
        <v>bik_avgcap_rimFSU</v>
      </c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85"/>
      <c r="FE254" s="85"/>
      <c r="FF254" s="85"/>
      <c r="FG254" s="85"/>
      <c r="FH254" s="85"/>
      <c r="FI254" s="85"/>
      <c r="FJ254" s="85"/>
      <c r="FK254" s="85"/>
      <c r="FL254" s="85"/>
      <c r="FM254" s="85"/>
      <c r="FN254" s="85"/>
      <c r="FO254" s="85"/>
    </row>
    <row r="255" spans="1:171" s="49" customFormat="1" x14ac:dyDescent="0.25">
      <c r="A255" s="217" t="str">
        <f t="shared" si="31"/>
        <v>bik_avgcap_rim</v>
      </c>
      <c r="B255" s="43" t="s">
        <v>115</v>
      </c>
      <c r="C255" s="44" t="s">
        <v>121</v>
      </c>
      <c r="D255" s="47" t="s">
        <v>119</v>
      </c>
      <c r="E255" s="46" t="s">
        <v>152</v>
      </c>
      <c r="F255" s="90" t="s">
        <v>62</v>
      </c>
      <c r="G255" s="90" t="s">
        <v>53</v>
      </c>
      <c r="H255" s="90" t="s">
        <v>61</v>
      </c>
      <c r="I255" s="90"/>
      <c r="J255" s="90"/>
      <c r="K255" s="175" t="s">
        <v>141</v>
      </c>
      <c r="L255" s="47" t="str">
        <f t="shared" si="32"/>
        <v>bik_avgcap_rim</v>
      </c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85"/>
      <c r="FE255" s="85"/>
      <c r="FF255" s="85"/>
      <c r="FG255" s="85"/>
      <c r="FH255" s="85"/>
      <c r="FI255" s="85"/>
      <c r="FJ255" s="85"/>
      <c r="FK255" s="85"/>
      <c r="FL255" s="85"/>
      <c r="FM255" s="85"/>
      <c r="FN255" s="85"/>
      <c r="FO255" s="85"/>
    </row>
    <row r="256" spans="1:171" s="49" customFormat="1" x14ac:dyDescent="0.25">
      <c r="A256" s="217" t="str">
        <f t="shared" si="31"/>
        <v>bik_avgcap_peri</v>
      </c>
      <c r="B256" s="43" t="s">
        <v>115</v>
      </c>
      <c r="C256" s="44" t="s">
        <v>121</v>
      </c>
      <c r="D256" s="47" t="s">
        <v>120</v>
      </c>
      <c r="E256" s="46" t="s">
        <v>45</v>
      </c>
      <c r="F256" s="90" t="s">
        <v>62</v>
      </c>
      <c r="G256" s="90" t="s">
        <v>53</v>
      </c>
      <c r="H256" s="90" t="s">
        <v>61</v>
      </c>
      <c r="I256" s="90"/>
      <c r="J256" s="90"/>
      <c r="K256" s="175" t="s">
        <v>141</v>
      </c>
      <c r="L256" s="47" t="str">
        <f t="shared" si="32"/>
        <v>bik_avgcap_peri</v>
      </c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85"/>
      <c r="FE256" s="85"/>
      <c r="FF256" s="85"/>
      <c r="FG256" s="85"/>
      <c r="FH256" s="85"/>
      <c r="FI256" s="85"/>
      <c r="FJ256" s="85"/>
      <c r="FK256" s="85"/>
      <c r="FL256" s="85"/>
      <c r="FM256" s="85"/>
      <c r="FN256" s="85"/>
      <c r="FO256" s="85"/>
    </row>
    <row r="257" spans="1:171" s="49" customFormat="1" x14ac:dyDescent="0.25">
      <c r="A257" s="217" t="str">
        <f t="shared" si="31"/>
        <v>bik_avgcap_glob</v>
      </c>
      <c r="B257" s="43" t="s">
        <v>115</v>
      </c>
      <c r="C257" s="44" t="s">
        <v>121</v>
      </c>
      <c r="D257" s="47" t="s">
        <v>15</v>
      </c>
      <c r="E257" s="46" t="s">
        <v>46</v>
      </c>
      <c r="F257" s="90" t="s">
        <v>62</v>
      </c>
      <c r="G257" s="90" t="s">
        <v>53</v>
      </c>
      <c r="H257" s="90" t="s">
        <v>61</v>
      </c>
      <c r="I257" s="90"/>
      <c r="J257" s="90"/>
      <c r="K257" s="175" t="s">
        <v>141</v>
      </c>
      <c r="L257" s="47" t="str">
        <f t="shared" si="32"/>
        <v>bik_avgcap_glob</v>
      </c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8"/>
      <c r="EE257" s="48"/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48"/>
      <c r="EY257" s="48"/>
      <c r="EZ257" s="48"/>
      <c r="FA257" s="48"/>
      <c r="FB257" s="48"/>
      <c r="FC257" s="48"/>
      <c r="FD257" s="85"/>
      <c r="FE257" s="85"/>
      <c r="FF257" s="85"/>
      <c r="FG257" s="85"/>
      <c r="FH257" s="85"/>
      <c r="FI257" s="85"/>
      <c r="FJ257" s="85"/>
      <c r="FK257" s="85"/>
      <c r="FL257" s="85"/>
      <c r="FM257" s="85"/>
      <c r="FN257" s="85"/>
      <c r="FO257" s="85"/>
    </row>
    <row r="258" spans="1:171" s="49" customFormat="1" x14ac:dyDescent="0.25">
      <c r="A258" s="217"/>
      <c r="B258" s="113"/>
      <c r="C258" s="33"/>
      <c r="D258" s="33"/>
      <c r="E258" s="33"/>
      <c r="F258" s="94"/>
      <c r="G258" s="94"/>
      <c r="H258" s="94"/>
      <c r="I258" s="94"/>
      <c r="J258" s="94"/>
      <c r="K258" s="176"/>
      <c r="L258" s="82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4"/>
      <c r="BW258" s="114"/>
      <c r="BX258" s="114"/>
      <c r="BY258" s="114"/>
      <c r="BZ258" s="114"/>
      <c r="CA258" s="114"/>
      <c r="CB258" s="114"/>
      <c r="CC258" s="114"/>
      <c r="CD258" s="114"/>
      <c r="CE258" s="114"/>
      <c r="CF258" s="114"/>
      <c r="CG258" s="114"/>
      <c r="CH258" s="114"/>
      <c r="CI258" s="114"/>
      <c r="CJ258" s="114"/>
      <c r="CK258" s="114"/>
      <c r="CL258" s="114"/>
      <c r="CM258" s="114"/>
      <c r="CN258" s="114"/>
      <c r="CO258" s="114"/>
      <c r="CP258" s="114"/>
      <c r="CQ258" s="114"/>
      <c r="CR258" s="114"/>
      <c r="CS258" s="114"/>
      <c r="CT258" s="114"/>
      <c r="CU258" s="114"/>
      <c r="CV258" s="114"/>
      <c r="CW258" s="114"/>
      <c r="CX258" s="114"/>
      <c r="CY258" s="114"/>
      <c r="CZ258" s="114"/>
      <c r="DA258" s="114"/>
      <c r="DB258" s="114"/>
      <c r="DC258" s="114"/>
      <c r="DD258" s="114"/>
      <c r="DE258" s="114"/>
      <c r="DF258" s="114"/>
      <c r="DG258" s="114"/>
      <c r="DH258" s="114"/>
      <c r="DI258" s="114"/>
      <c r="DJ258" s="114"/>
      <c r="DK258" s="114"/>
      <c r="DL258" s="114"/>
      <c r="DM258" s="114"/>
      <c r="DN258" s="114"/>
      <c r="DO258" s="33"/>
      <c r="DP258" s="33"/>
      <c r="DQ258" s="33"/>
      <c r="DR258" s="33"/>
      <c r="DS258" s="33"/>
      <c r="DT258" s="33"/>
      <c r="DU258" s="33"/>
      <c r="DV258" s="33"/>
      <c r="DW258" s="33"/>
    </row>
    <row r="259" spans="1:171" s="49" customFormat="1" x14ac:dyDescent="0.25">
      <c r="A259" s="217" t="str">
        <f t="shared" si="31"/>
        <v>bik_maxcap_core</v>
      </c>
      <c r="B259" s="43" t="s">
        <v>115</v>
      </c>
      <c r="C259" s="44" t="s">
        <v>121</v>
      </c>
      <c r="D259" s="47" t="s">
        <v>118</v>
      </c>
      <c r="E259" s="46" t="s">
        <v>44</v>
      </c>
      <c r="F259" s="90" t="s">
        <v>63</v>
      </c>
      <c r="G259" s="90" t="s">
        <v>53</v>
      </c>
      <c r="H259" s="90" t="s">
        <v>64</v>
      </c>
      <c r="I259" s="90"/>
      <c r="J259" s="90"/>
      <c r="K259" s="175" t="s">
        <v>141</v>
      </c>
      <c r="L259" s="47" t="str">
        <f>C259&amp;"_"&amp;H259&amp;"_"&amp;E259</f>
        <v>bik_maxcap_core</v>
      </c>
      <c r="M259" s="48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4"/>
      <c r="CA259" s="114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4"/>
      <c r="CO259" s="114"/>
      <c r="CP259" s="114"/>
      <c r="CQ259" s="114"/>
      <c r="CR259" s="114"/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4"/>
      <c r="DE259" s="114"/>
      <c r="DF259" s="114"/>
      <c r="DG259" s="114"/>
      <c r="DH259" s="114"/>
      <c r="DI259" s="114"/>
      <c r="DJ259" s="114"/>
      <c r="DK259" s="114"/>
      <c r="DL259" s="114"/>
      <c r="DM259" s="114"/>
      <c r="DN259" s="114"/>
      <c r="DO259" s="33"/>
      <c r="DP259" s="33"/>
      <c r="DQ259" s="33"/>
      <c r="DR259" s="33"/>
      <c r="DS259" s="33"/>
      <c r="DT259" s="33"/>
      <c r="DU259" s="33"/>
      <c r="DV259" s="33"/>
      <c r="DW259" s="33"/>
    </row>
    <row r="260" spans="1:171" s="49" customFormat="1" x14ac:dyDescent="0.25">
      <c r="A260" s="217" t="str">
        <f t="shared" si="31"/>
        <v>bik_maxcap_rimFSU</v>
      </c>
      <c r="B260" s="43" t="s">
        <v>115</v>
      </c>
      <c r="C260" s="44" t="s">
        <v>121</v>
      </c>
      <c r="D260" s="47" t="s">
        <v>71</v>
      </c>
      <c r="E260" s="46" t="s">
        <v>205</v>
      </c>
      <c r="F260" s="90" t="s">
        <v>63</v>
      </c>
      <c r="G260" s="90" t="s">
        <v>53</v>
      </c>
      <c r="H260" s="90" t="s">
        <v>64</v>
      </c>
      <c r="I260" s="90"/>
      <c r="J260" s="90"/>
      <c r="K260" s="175" t="s">
        <v>141</v>
      </c>
      <c r="L260" s="47" t="str">
        <f t="shared" ref="L260:L263" si="33">C260&amp;"_"&amp;H260&amp;"_"&amp;E260</f>
        <v>bik_maxcap_rimFSU</v>
      </c>
      <c r="M260" s="48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4"/>
      <c r="CA260" s="114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4"/>
      <c r="CO260" s="114"/>
      <c r="CP260" s="114"/>
      <c r="CQ260" s="114"/>
      <c r="CR260" s="114"/>
      <c r="CS260" s="114"/>
      <c r="CT260" s="114"/>
      <c r="CU260" s="114"/>
      <c r="CV260" s="114"/>
      <c r="CW260" s="114"/>
      <c r="CX260" s="114"/>
      <c r="CY260" s="114"/>
      <c r="CZ260" s="114"/>
      <c r="DA260" s="114"/>
      <c r="DB260" s="114"/>
      <c r="DC260" s="114"/>
      <c r="DD260" s="114"/>
      <c r="DE260" s="114"/>
      <c r="DF260" s="114"/>
      <c r="DG260" s="114"/>
      <c r="DH260" s="114"/>
      <c r="DI260" s="114"/>
      <c r="DJ260" s="114"/>
      <c r="DK260" s="114"/>
      <c r="DL260" s="114"/>
      <c r="DM260" s="114"/>
      <c r="DN260" s="114"/>
      <c r="DO260" s="33"/>
      <c r="DP260" s="33"/>
      <c r="DQ260" s="33"/>
      <c r="DR260" s="33"/>
      <c r="DS260" s="33"/>
      <c r="DT260" s="33"/>
      <c r="DU260" s="33"/>
      <c r="DV260" s="33"/>
      <c r="DW260" s="33"/>
    </row>
    <row r="261" spans="1:171" s="49" customFormat="1" x14ac:dyDescent="0.25">
      <c r="A261" s="217" t="str">
        <f t="shared" si="31"/>
        <v>bik_maxcap_rim</v>
      </c>
      <c r="B261" s="43" t="s">
        <v>115</v>
      </c>
      <c r="C261" s="44" t="s">
        <v>121</v>
      </c>
      <c r="D261" s="47" t="s">
        <v>119</v>
      </c>
      <c r="E261" s="46" t="s">
        <v>152</v>
      </c>
      <c r="F261" s="90" t="s">
        <v>63</v>
      </c>
      <c r="G261" s="90" t="s">
        <v>53</v>
      </c>
      <c r="H261" s="90" t="s">
        <v>64</v>
      </c>
      <c r="I261" s="90"/>
      <c r="J261" s="90"/>
      <c r="K261" s="175" t="s">
        <v>141</v>
      </c>
      <c r="L261" s="47" t="str">
        <f t="shared" si="33"/>
        <v>bik_maxcap_rim</v>
      </c>
      <c r="M261" s="48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4"/>
      <c r="CA261" s="114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4"/>
      <c r="CO261" s="114"/>
      <c r="CP261" s="114"/>
      <c r="CQ261" s="114"/>
      <c r="CR261" s="114"/>
      <c r="CS261" s="114"/>
      <c r="CT261" s="114"/>
      <c r="CU261" s="114"/>
      <c r="CV261" s="114"/>
      <c r="CW261" s="114"/>
      <c r="CX261" s="114"/>
      <c r="CY261" s="114"/>
      <c r="CZ261" s="114"/>
      <c r="DA261" s="114"/>
      <c r="DB261" s="114"/>
      <c r="DC261" s="114"/>
      <c r="DD261" s="114"/>
      <c r="DE261" s="114"/>
      <c r="DF261" s="114"/>
      <c r="DG261" s="114"/>
      <c r="DH261" s="114"/>
      <c r="DI261" s="114"/>
      <c r="DJ261" s="114"/>
      <c r="DK261" s="114"/>
      <c r="DL261" s="114"/>
      <c r="DM261" s="114"/>
      <c r="DN261" s="114"/>
      <c r="DO261" s="33"/>
      <c r="DP261" s="33"/>
      <c r="DQ261" s="33"/>
      <c r="DR261" s="33"/>
      <c r="DS261" s="33"/>
      <c r="DT261" s="33"/>
      <c r="DU261" s="33"/>
      <c r="DV261" s="33"/>
      <c r="DW261" s="33"/>
    </row>
    <row r="262" spans="1:171" s="49" customFormat="1" x14ac:dyDescent="0.25">
      <c r="A262" s="217" t="str">
        <f t="shared" si="31"/>
        <v>bik_maxcap_peri</v>
      </c>
      <c r="B262" s="43" t="s">
        <v>115</v>
      </c>
      <c r="C262" s="44" t="s">
        <v>121</v>
      </c>
      <c r="D262" s="47" t="s">
        <v>120</v>
      </c>
      <c r="E262" s="46" t="s">
        <v>45</v>
      </c>
      <c r="F262" s="90" t="s">
        <v>63</v>
      </c>
      <c r="G262" s="90" t="s">
        <v>53</v>
      </c>
      <c r="H262" s="90" t="s">
        <v>64</v>
      </c>
      <c r="I262" s="90"/>
      <c r="J262" s="90"/>
      <c r="K262" s="175" t="s">
        <v>141</v>
      </c>
      <c r="L262" s="47" t="str">
        <f t="shared" si="33"/>
        <v>bik_maxcap_peri</v>
      </c>
      <c r="M262" s="48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33"/>
      <c r="DP262" s="33"/>
      <c r="DQ262" s="33"/>
      <c r="DR262" s="33"/>
      <c r="DS262" s="33"/>
      <c r="DT262" s="33"/>
      <c r="DU262" s="33"/>
      <c r="DV262" s="33"/>
      <c r="DW262" s="33"/>
    </row>
    <row r="263" spans="1:171" s="49" customFormat="1" x14ac:dyDescent="0.25">
      <c r="A263" s="217" t="str">
        <f t="shared" si="31"/>
        <v>bik_maxcap_glob</v>
      </c>
      <c r="B263" s="43" t="s">
        <v>115</v>
      </c>
      <c r="C263" s="44" t="s">
        <v>121</v>
      </c>
      <c r="D263" s="47" t="s">
        <v>15</v>
      </c>
      <c r="E263" s="46" t="s">
        <v>46</v>
      </c>
      <c r="F263" s="90" t="s">
        <v>63</v>
      </c>
      <c r="G263" s="90" t="s">
        <v>53</v>
      </c>
      <c r="H263" s="90" t="s">
        <v>64</v>
      </c>
      <c r="I263" s="90"/>
      <c r="J263" s="90"/>
      <c r="K263" s="175" t="s">
        <v>141</v>
      </c>
      <c r="L263" s="47" t="str">
        <f t="shared" si="33"/>
        <v>bik_maxcap_glob</v>
      </c>
      <c r="M263" s="48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33"/>
      <c r="DP263" s="33"/>
      <c r="DQ263" s="33"/>
      <c r="DR263" s="33"/>
      <c r="DS263" s="33"/>
      <c r="DT263" s="33"/>
      <c r="DU263" s="33"/>
      <c r="DV263" s="33"/>
      <c r="DW263" s="33"/>
    </row>
    <row r="264" spans="1:171" x14ac:dyDescent="0.25">
      <c r="B264" s="39"/>
      <c r="C264" s="15"/>
      <c r="L264" s="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</row>
    <row r="265" spans="1:171" s="57" customFormat="1" x14ac:dyDescent="0.25">
      <c r="A265" s="219"/>
      <c r="B265" s="60" t="s">
        <v>24</v>
      </c>
      <c r="C265" s="56"/>
      <c r="D265" s="56"/>
      <c r="E265" s="56"/>
      <c r="F265" s="60"/>
      <c r="G265" s="60"/>
      <c r="H265" s="60"/>
      <c r="I265" s="60"/>
      <c r="J265" s="60"/>
      <c r="K265" s="173"/>
      <c r="L265" s="58"/>
      <c r="M265" s="59">
        <v>1997</v>
      </c>
      <c r="N265" s="59">
        <v>1998</v>
      </c>
      <c r="O265" s="59">
        <v>1999</v>
      </c>
      <c r="P265" s="59">
        <v>2000</v>
      </c>
      <c r="Q265" s="59">
        <v>2001</v>
      </c>
      <c r="R265" s="59">
        <v>2002</v>
      </c>
      <c r="S265" s="59">
        <v>2003</v>
      </c>
      <c r="T265" s="59">
        <v>2004</v>
      </c>
      <c r="U265" s="59">
        <v>2005</v>
      </c>
      <c r="V265" s="59">
        <v>2006</v>
      </c>
      <c r="W265" s="59">
        <v>2007</v>
      </c>
      <c r="X265" s="59">
        <v>2008</v>
      </c>
      <c r="Y265" s="59">
        <v>2009</v>
      </c>
      <c r="Z265" s="59">
        <v>2010</v>
      </c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</row>
    <row r="267" spans="1:171" x14ac:dyDescent="0.25">
      <c r="A267" s="217" t="str">
        <f>L267</f>
        <v>ebk_cumcap_core</v>
      </c>
      <c r="B267" s="41" t="s">
        <v>122</v>
      </c>
      <c r="C267" s="42" t="s">
        <v>123</v>
      </c>
      <c r="D267" s="88" t="s">
        <v>124</v>
      </c>
      <c r="E267" s="6" t="s">
        <v>44</v>
      </c>
      <c r="F267" s="88" t="s">
        <v>16</v>
      </c>
      <c r="G267" s="88" t="s">
        <v>53</v>
      </c>
      <c r="H267" s="88" t="s">
        <v>55</v>
      </c>
      <c r="I267" s="88">
        <v>1997</v>
      </c>
      <c r="J267" s="88">
        <v>2010</v>
      </c>
      <c r="K267" s="168" t="s">
        <v>75</v>
      </c>
      <c r="L267" s="8" t="str">
        <f>C267&amp;"_"&amp;H267&amp;"_"&amp;E267</f>
        <v>ebk_cumcap_core</v>
      </c>
      <c r="M267" s="19">
        <v>5.8125</v>
      </c>
      <c r="N267" s="19">
        <v>26.931250000000002</v>
      </c>
      <c r="O267" s="19">
        <v>84.28125</v>
      </c>
      <c r="P267" s="19">
        <v>197.81874999999999</v>
      </c>
      <c r="Q267" s="19">
        <v>425.16499999999996</v>
      </c>
      <c r="R267" s="19">
        <v>1043.0337500000001</v>
      </c>
      <c r="S267" s="19">
        <v>2593.0337500000001</v>
      </c>
      <c r="T267" s="19">
        <v>4724.2837500000005</v>
      </c>
      <c r="U267" s="19">
        <v>9141.7837500000023</v>
      </c>
      <c r="V267" s="9">
        <v>15186.783750000002</v>
      </c>
      <c r="W267" s="9">
        <v>21774.283750000002</v>
      </c>
      <c r="X267" s="9">
        <v>29524.283750000002</v>
      </c>
      <c r="Y267" s="9">
        <v>38704.158749999995</v>
      </c>
      <c r="Z267" s="9">
        <v>48391.658749999995</v>
      </c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</row>
    <row r="268" spans="1:171" s="49" customFormat="1" x14ac:dyDescent="0.25">
      <c r="A268" s="217" t="str">
        <f>L268</f>
        <v>ebk_cumcap_rimFSU</v>
      </c>
      <c r="B268" s="43" t="s">
        <v>122</v>
      </c>
      <c r="C268" s="44" t="s">
        <v>123</v>
      </c>
      <c r="D268" s="90" t="s">
        <v>48</v>
      </c>
      <c r="E268" s="46" t="s">
        <v>205</v>
      </c>
      <c r="F268" s="90" t="s">
        <v>16</v>
      </c>
      <c r="G268" s="90" t="s">
        <v>53</v>
      </c>
      <c r="H268" s="90" t="s">
        <v>55</v>
      </c>
      <c r="I268" s="90"/>
      <c r="J268" s="90"/>
      <c r="K268" s="175" t="s">
        <v>48</v>
      </c>
      <c r="L268" s="47" t="str">
        <f>C268&amp;"_"&amp;H268&amp;"_"&amp;E268</f>
        <v>ebk_cumcap_rimFSU</v>
      </c>
      <c r="M268" s="84"/>
      <c r="N268" s="84"/>
      <c r="O268" s="84"/>
      <c r="P268" s="84"/>
      <c r="Q268" s="84"/>
      <c r="R268" s="84"/>
      <c r="S268" s="84"/>
      <c r="T268" s="84"/>
      <c r="U268" s="84"/>
      <c r="V268" s="52"/>
      <c r="W268" s="52"/>
      <c r="X268" s="52"/>
      <c r="Y268" s="52"/>
      <c r="Z268" s="52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T268" s="33"/>
      <c r="DU268" s="33"/>
      <c r="DV268" s="33"/>
      <c r="DW268" s="33"/>
    </row>
    <row r="269" spans="1:171" s="29" customFormat="1" x14ac:dyDescent="0.25">
      <c r="A269" s="217" t="str">
        <f>L269</f>
        <v>ebk_cumcap_rim</v>
      </c>
      <c r="B269" s="41" t="s">
        <v>122</v>
      </c>
      <c r="C269" s="42" t="s">
        <v>123</v>
      </c>
      <c r="D269" s="88" t="s">
        <v>120</v>
      </c>
      <c r="E269" s="6" t="s">
        <v>152</v>
      </c>
      <c r="F269" s="88" t="s">
        <v>16</v>
      </c>
      <c r="G269" s="88" t="s">
        <v>53</v>
      </c>
      <c r="H269" s="88" t="s">
        <v>55</v>
      </c>
      <c r="I269" s="88">
        <v>1997</v>
      </c>
      <c r="J269" s="88">
        <v>2010</v>
      </c>
      <c r="K269" s="168" t="s">
        <v>75</v>
      </c>
      <c r="L269" s="8" t="str">
        <f>C269&amp;"_"&amp;H269&amp;"_"&amp;E269</f>
        <v>ebk_cumcap_rim</v>
      </c>
      <c r="M269" s="19">
        <v>0.24218750000000022</v>
      </c>
      <c r="N269" s="19">
        <v>1.1221354166666668</v>
      </c>
      <c r="O269" s="19">
        <v>3.5117187500000058</v>
      </c>
      <c r="P269" s="19">
        <v>8.2424479166666664</v>
      </c>
      <c r="Q269" s="19">
        <v>17.715208333333354</v>
      </c>
      <c r="R269" s="19">
        <v>43.459739583333416</v>
      </c>
      <c r="S269" s="19">
        <v>108.04307291666686</v>
      </c>
      <c r="T269" s="19">
        <v>196.84515625000031</v>
      </c>
      <c r="U269" s="19">
        <v>380.90765625000017</v>
      </c>
      <c r="V269" s="9">
        <v>632.7826562500004</v>
      </c>
      <c r="W269" s="9">
        <v>907.26182291666805</v>
      </c>
      <c r="X269" s="9">
        <v>1230.1784895833355</v>
      </c>
      <c r="Y269" s="9">
        <v>1612.6732812500024</v>
      </c>
      <c r="Z269" s="9">
        <v>2016.3191145833362</v>
      </c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T269" s="27"/>
      <c r="DU269" s="27"/>
      <c r="DV269" s="27"/>
      <c r="DW269" s="27"/>
    </row>
    <row r="270" spans="1:171" s="49" customFormat="1" x14ac:dyDescent="0.25">
      <c r="A270" s="217" t="str">
        <f>L270</f>
        <v>ebk_cumcap_peri</v>
      </c>
      <c r="B270" s="43" t="s">
        <v>122</v>
      </c>
      <c r="C270" s="44" t="s">
        <v>123</v>
      </c>
      <c r="D270" s="90" t="s">
        <v>48</v>
      </c>
      <c r="E270" s="46" t="s">
        <v>45</v>
      </c>
      <c r="F270" s="90" t="s">
        <v>16</v>
      </c>
      <c r="G270" s="90" t="s">
        <v>53</v>
      </c>
      <c r="H270" s="90" t="s">
        <v>55</v>
      </c>
      <c r="I270" s="90"/>
      <c r="J270" s="90"/>
      <c r="K270" s="175" t="s">
        <v>48</v>
      </c>
      <c r="L270" s="47" t="str">
        <f>C270&amp;"_"&amp;H270&amp;"_"&amp;E270</f>
        <v>ebk_cumcap_peri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4"/>
      <c r="CZ270" s="84"/>
      <c r="DA270" s="84"/>
      <c r="DB270" s="84"/>
      <c r="DC270" s="84"/>
      <c r="DD270" s="84"/>
      <c r="DE270" s="84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</row>
    <row r="271" spans="1:171" x14ac:dyDescent="0.25">
      <c r="A271" s="217" t="str">
        <f>L271</f>
        <v>ebk_cumcap_glob</v>
      </c>
      <c r="B271" s="41" t="s">
        <v>122</v>
      </c>
      <c r="C271" s="42" t="s">
        <v>123</v>
      </c>
      <c r="D271" s="88" t="s">
        <v>15</v>
      </c>
      <c r="E271" s="6" t="s">
        <v>46</v>
      </c>
      <c r="F271" s="88" t="s">
        <v>16</v>
      </c>
      <c r="G271" s="88" t="s">
        <v>53</v>
      </c>
      <c r="H271" s="88" t="s">
        <v>55</v>
      </c>
      <c r="I271" s="88">
        <v>1997</v>
      </c>
      <c r="J271" s="88">
        <v>2010</v>
      </c>
      <c r="K271" s="168" t="s">
        <v>75</v>
      </c>
      <c r="L271" s="8" t="str">
        <f>C271&amp;"_"&amp;H271&amp;"_"&amp;E271</f>
        <v>ebk_cumcap_glob</v>
      </c>
      <c r="M271" s="9">
        <v>6.0546875</v>
      </c>
      <c r="N271" s="9">
        <v>28.053385416666671</v>
      </c>
      <c r="O271" s="9">
        <v>87.79296875</v>
      </c>
      <c r="P271" s="9">
        <v>206.06119791666666</v>
      </c>
      <c r="Q271" s="9">
        <v>442.88020833333337</v>
      </c>
      <c r="R271" s="9">
        <v>1086.4934895833333</v>
      </c>
      <c r="S271" s="9">
        <v>2701.076822916667</v>
      </c>
      <c r="T271" s="9">
        <v>4921.1289062500009</v>
      </c>
      <c r="U271" s="9">
        <v>9522.6914062500018</v>
      </c>
      <c r="V271" s="9">
        <v>15819.566406250004</v>
      </c>
      <c r="W271" s="9">
        <v>22681.545572916672</v>
      </c>
      <c r="X271" s="9">
        <v>30754.462239583336</v>
      </c>
      <c r="Y271" s="9">
        <v>40316.83203125</v>
      </c>
      <c r="Z271" s="9">
        <v>50407.977864583328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</row>
    <row r="272" spans="1:171" x14ac:dyDescent="0.25">
      <c r="B272" s="6"/>
      <c r="C272" s="6"/>
      <c r="D272" s="88"/>
      <c r="F272" s="91"/>
      <c r="G272" s="91"/>
      <c r="H272" s="91"/>
      <c r="K272" s="172"/>
      <c r="L272" s="7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171" x14ac:dyDescent="0.25">
      <c r="A273" s="217" t="str">
        <f t="shared" ref="A273:A289" si="34">L273</f>
        <v>ebk_cumuni_core</v>
      </c>
      <c r="B273" s="41" t="s">
        <v>122</v>
      </c>
      <c r="C273" s="42" t="s">
        <v>123</v>
      </c>
      <c r="D273" s="88" t="s">
        <v>124</v>
      </c>
      <c r="E273" s="6" t="s">
        <v>44</v>
      </c>
      <c r="F273" s="88" t="s">
        <v>74</v>
      </c>
      <c r="G273" s="88" t="s">
        <v>59</v>
      </c>
      <c r="H273" s="88" t="s">
        <v>60</v>
      </c>
      <c r="I273" s="88">
        <v>1997</v>
      </c>
      <c r="J273" s="88">
        <v>2010</v>
      </c>
      <c r="K273" s="168" t="s">
        <v>75</v>
      </c>
      <c r="L273" s="8" t="str">
        <f>C273&amp;"_"&amp;H273&amp;"_"&amp;E273</f>
        <v>ebk_cumuni_core</v>
      </c>
      <c r="M273" s="19">
        <v>15000</v>
      </c>
      <c r="N273" s="19">
        <v>69500</v>
      </c>
      <c r="O273" s="19">
        <v>217500</v>
      </c>
      <c r="P273" s="19">
        <v>510499.99999999994</v>
      </c>
      <c r="Q273" s="19">
        <v>1097200</v>
      </c>
      <c r="R273" s="19">
        <v>2691700</v>
      </c>
      <c r="S273" s="19">
        <v>6691700</v>
      </c>
      <c r="T273" s="19">
        <v>12191700</v>
      </c>
      <c r="U273" s="19">
        <v>23591700.000000004</v>
      </c>
      <c r="V273" s="9">
        <v>39191700.000000007</v>
      </c>
      <c r="W273" s="9">
        <v>56191700.000000007</v>
      </c>
      <c r="X273" s="9">
        <v>76191700</v>
      </c>
      <c r="Y273" s="9">
        <v>99881700</v>
      </c>
      <c r="Z273" s="9">
        <v>124881700</v>
      </c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</row>
    <row r="274" spans="1:171" s="49" customFormat="1" x14ac:dyDescent="0.25">
      <c r="A274" s="217" t="str">
        <f t="shared" si="34"/>
        <v>ebk_cumuni_rimFSU</v>
      </c>
      <c r="B274" s="43" t="s">
        <v>122</v>
      </c>
      <c r="C274" s="44" t="s">
        <v>123</v>
      </c>
      <c r="D274" s="90" t="s">
        <v>48</v>
      </c>
      <c r="E274" s="46" t="s">
        <v>205</v>
      </c>
      <c r="F274" s="90" t="s">
        <v>74</v>
      </c>
      <c r="G274" s="90" t="s">
        <v>59</v>
      </c>
      <c r="H274" s="90" t="s">
        <v>60</v>
      </c>
      <c r="I274" s="90"/>
      <c r="J274" s="90"/>
      <c r="K274" s="175" t="s">
        <v>48</v>
      </c>
      <c r="L274" s="47" t="str">
        <f>C274&amp;"_"&amp;H274&amp;"_"&amp;E274</f>
        <v>ebk_cumuni_rimFSU</v>
      </c>
      <c r="M274" s="84"/>
      <c r="N274" s="84"/>
      <c r="O274" s="84"/>
      <c r="P274" s="84"/>
      <c r="Q274" s="84"/>
      <c r="R274" s="84"/>
      <c r="S274" s="84"/>
      <c r="T274" s="84"/>
      <c r="U274" s="84"/>
      <c r="V274" s="52"/>
      <c r="W274" s="52"/>
      <c r="X274" s="52"/>
      <c r="Y274" s="52"/>
      <c r="Z274" s="52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T274" s="33"/>
      <c r="DU274" s="33"/>
      <c r="DV274" s="33"/>
      <c r="DW274" s="33"/>
    </row>
    <row r="275" spans="1:171" s="29" customFormat="1" x14ac:dyDescent="0.25">
      <c r="A275" s="217" t="str">
        <f t="shared" si="34"/>
        <v>ebk_cumuni_rim</v>
      </c>
      <c r="B275" s="41" t="s">
        <v>122</v>
      </c>
      <c r="C275" s="42" t="s">
        <v>123</v>
      </c>
      <c r="D275" s="88" t="s">
        <v>120</v>
      </c>
      <c r="E275" s="6" t="s">
        <v>152</v>
      </c>
      <c r="F275" s="88" t="s">
        <v>74</v>
      </c>
      <c r="G275" s="88" t="s">
        <v>59</v>
      </c>
      <c r="H275" s="88" t="s">
        <v>60</v>
      </c>
      <c r="I275" s="88">
        <v>1997</v>
      </c>
      <c r="J275" s="88">
        <v>2010</v>
      </c>
      <c r="K275" s="168" t="s">
        <v>75</v>
      </c>
      <c r="L275" s="8" t="str">
        <f>C275&amp;"_"&amp;H275&amp;"_"&amp;E275</f>
        <v>ebk_cumuni_rim</v>
      </c>
      <c r="M275" s="19">
        <v>625.00000000000057</v>
      </c>
      <c r="N275" s="19">
        <v>2895.8333333333335</v>
      </c>
      <c r="O275" s="19">
        <v>9062.5000000000146</v>
      </c>
      <c r="P275" s="19">
        <v>21270.833333333336</v>
      </c>
      <c r="Q275" s="19">
        <v>45716.666666666722</v>
      </c>
      <c r="R275" s="19">
        <v>112154.16666666688</v>
      </c>
      <c r="S275" s="19">
        <v>278820.83333333384</v>
      </c>
      <c r="T275" s="19">
        <v>507987.50000000081</v>
      </c>
      <c r="U275" s="19">
        <v>982987.50000000047</v>
      </c>
      <c r="V275" s="9">
        <v>1632987.5000000009</v>
      </c>
      <c r="W275" s="9">
        <v>2341320.8333333367</v>
      </c>
      <c r="X275" s="9">
        <v>3174654.1666666721</v>
      </c>
      <c r="Y275" s="9">
        <v>4161737.5000000065</v>
      </c>
      <c r="Z275" s="9">
        <v>5203404.1666666744</v>
      </c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T275" s="27"/>
      <c r="DU275" s="27"/>
      <c r="DV275" s="27"/>
      <c r="DW275" s="27"/>
    </row>
    <row r="276" spans="1:171" s="49" customFormat="1" x14ac:dyDescent="0.25">
      <c r="A276" s="217" t="str">
        <f t="shared" si="34"/>
        <v>ebk_cumuni_peri</v>
      </c>
      <c r="B276" s="43" t="s">
        <v>122</v>
      </c>
      <c r="C276" s="44" t="s">
        <v>123</v>
      </c>
      <c r="D276" s="90" t="s">
        <v>48</v>
      </c>
      <c r="E276" s="46" t="s">
        <v>45</v>
      </c>
      <c r="F276" s="90" t="s">
        <v>74</v>
      </c>
      <c r="G276" s="90" t="s">
        <v>59</v>
      </c>
      <c r="H276" s="90" t="s">
        <v>60</v>
      </c>
      <c r="I276" s="90"/>
      <c r="J276" s="90"/>
      <c r="K276" s="175" t="s">
        <v>48</v>
      </c>
      <c r="L276" s="47" t="str">
        <f>C276&amp;"_"&amp;H276&amp;"_"&amp;E276</f>
        <v>ebk_cumuni_peri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</row>
    <row r="277" spans="1:171" x14ac:dyDescent="0.25">
      <c r="A277" s="217" t="str">
        <f t="shared" si="34"/>
        <v>ebk_cumuni_glob</v>
      </c>
      <c r="B277" s="41" t="s">
        <v>122</v>
      </c>
      <c r="C277" s="42" t="s">
        <v>123</v>
      </c>
      <c r="D277" s="88" t="s">
        <v>15</v>
      </c>
      <c r="E277" s="6" t="s">
        <v>46</v>
      </c>
      <c r="F277" s="88" t="s">
        <v>74</v>
      </c>
      <c r="G277" s="88" t="s">
        <v>59</v>
      </c>
      <c r="H277" s="88" t="s">
        <v>60</v>
      </c>
      <c r="I277" s="88">
        <v>1997</v>
      </c>
      <c r="J277" s="88">
        <v>2010</v>
      </c>
      <c r="K277" s="168" t="s">
        <v>75</v>
      </c>
      <c r="L277" s="8" t="str">
        <f>C277&amp;"_"&amp;H277&amp;"_"&amp;E277</f>
        <v>ebk_cumuni_glob</v>
      </c>
      <c r="M277" s="19">
        <v>15625</v>
      </c>
      <c r="N277" s="19">
        <v>72395.833333333343</v>
      </c>
      <c r="O277" s="19">
        <v>226562.5</v>
      </c>
      <c r="P277" s="19">
        <v>531770.83333333326</v>
      </c>
      <c r="Q277" s="19">
        <v>1142916.6666666665</v>
      </c>
      <c r="R277" s="19">
        <v>2803854.166666667</v>
      </c>
      <c r="S277" s="19">
        <v>6970520.833333334</v>
      </c>
      <c r="T277" s="9">
        <v>12699687.500000002</v>
      </c>
      <c r="U277" s="9">
        <v>24574687.500000004</v>
      </c>
      <c r="V277" s="9">
        <v>40824687.5</v>
      </c>
      <c r="W277" s="9">
        <v>58533020.833333336</v>
      </c>
      <c r="X277" s="9">
        <v>79366354.166666672</v>
      </c>
      <c r="Y277" s="9">
        <v>104043437.5</v>
      </c>
      <c r="Z277" s="9">
        <v>130085104.16666667</v>
      </c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19"/>
      <c r="CZ277" s="19"/>
      <c r="DA277" s="19"/>
      <c r="DB277" s="19"/>
      <c r="DC277" s="19"/>
      <c r="DD277" s="19"/>
      <c r="DE277" s="19"/>
    </row>
    <row r="278" spans="1:171" x14ac:dyDescent="0.25">
      <c r="B278" s="6"/>
      <c r="C278" s="6"/>
      <c r="D278" s="88"/>
      <c r="F278" s="91"/>
      <c r="G278" s="91"/>
      <c r="H278" s="91"/>
      <c r="K278" s="172"/>
      <c r="L278" s="7"/>
    </row>
    <row r="279" spans="1:171" s="49" customFormat="1" x14ac:dyDescent="0.25">
      <c r="A279" s="217" t="str">
        <f t="shared" si="34"/>
        <v>ebk_avgcap_core</v>
      </c>
      <c r="B279" s="43" t="s">
        <v>122</v>
      </c>
      <c r="C279" s="44" t="s">
        <v>123</v>
      </c>
      <c r="D279" s="90" t="s">
        <v>124</v>
      </c>
      <c r="E279" s="46" t="s">
        <v>44</v>
      </c>
      <c r="F279" s="90" t="s">
        <v>62</v>
      </c>
      <c r="G279" s="90" t="s">
        <v>53</v>
      </c>
      <c r="H279" s="90" t="s">
        <v>61</v>
      </c>
      <c r="I279" s="90"/>
      <c r="J279" s="90"/>
      <c r="K279" s="175" t="s">
        <v>141</v>
      </c>
      <c r="L279" s="47" t="str">
        <f>C279&amp;"_"&amp;H279&amp;"_"&amp;E279</f>
        <v>ebk_avgcap_core</v>
      </c>
      <c r="M279" s="52"/>
      <c r="N279" s="52"/>
      <c r="O279" s="52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115"/>
      <c r="DG279" s="115"/>
      <c r="DH279" s="115"/>
      <c r="DI279" s="115"/>
      <c r="DJ279" s="115"/>
      <c r="DK279" s="115"/>
      <c r="DL279" s="115"/>
      <c r="DM279" s="115"/>
      <c r="DN279" s="115"/>
      <c r="DO279" s="115"/>
      <c r="DP279" s="115"/>
      <c r="DQ279" s="115"/>
      <c r="DR279" s="115"/>
      <c r="DS279" s="115"/>
      <c r="DT279" s="52"/>
      <c r="DU279" s="52"/>
      <c r="DV279" s="52"/>
      <c r="DW279" s="52"/>
      <c r="DX279" s="85"/>
      <c r="DY279" s="85"/>
      <c r="DZ279" s="85"/>
      <c r="EA279" s="85"/>
      <c r="EB279" s="85"/>
      <c r="EC279" s="85"/>
      <c r="ED279" s="85"/>
      <c r="EE279" s="85"/>
      <c r="EF279" s="85"/>
      <c r="EG279" s="85"/>
      <c r="EH279" s="85"/>
      <c r="EI279" s="85"/>
      <c r="EJ279" s="85"/>
      <c r="EK279" s="85"/>
      <c r="EL279" s="85"/>
      <c r="EM279" s="85"/>
      <c r="EN279" s="85"/>
      <c r="EO279" s="85"/>
      <c r="EP279" s="85"/>
      <c r="EQ279" s="85"/>
      <c r="ER279" s="85"/>
      <c r="ES279" s="85"/>
      <c r="ET279" s="85"/>
      <c r="EU279" s="85"/>
      <c r="EV279" s="85"/>
      <c r="EW279" s="85"/>
      <c r="EX279" s="85"/>
      <c r="EY279" s="85"/>
      <c r="EZ279" s="85"/>
      <c r="FA279" s="85"/>
      <c r="FB279" s="85"/>
      <c r="FC279" s="85"/>
      <c r="FD279" s="85"/>
      <c r="FE279" s="85"/>
      <c r="FF279" s="85"/>
      <c r="FG279" s="85"/>
      <c r="FH279" s="85"/>
      <c r="FI279" s="85"/>
      <c r="FJ279" s="85"/>
      <c r="FK279" s="85"/>
      <c r="FL279" s="85"/>
      <c r="FM279" s="85"/>
      <c r="FN279" s="85"/>
      <c r="FO279" s="85"/>
    </row>
    <row r="280" spans="1:171" s="49" customFormat="1" x14ac:dyDescent="0.25">
      <c r="A280" s="217" t="str">
        <f t="shared" si="34"/>
        <v>ebk_avgcap_rimFSU</v>
      </c>
      <c r="B280" s="43" t="s">
        <v>122</v>
      </c>
      <c r="C280" s="44" t="s">
        <v>123</v>
      </c>
      <c r="D280" s="90" t="s">
        <v>48</v>
      </c>
      <c r="E280" s="46" t="s">
        <v>205</v>
      </c>
      <c r="F280" s="90" t="s">
        <v>62</v>
      </c>
      <c r="G280" s="90" t="s">
        <v>53</v>
      </c>
      <c r="H280" s="90" t="s">
        <v>61</v>
      </c>
      <c r="I280" s="90"/>
      <c r="J280" s="90"/>
      <c r="K280" s="175" t="s">
        <v>141</v>
      </c>
      <c r="L280" s="47" t="str">
        <f>C280&amp;"_"&amp;H280&amp;"_"&amp;E280</f>
        <v>ebk_avgcap_rimFSU</v>
      </c>
      <c r="M280" s="52"/>
      <c r="N280" s="52"/>
      <c r="O280" s="52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115"/>
      <c r="DG280" s="115"/>
      <c r="DH280" s="115"/>
      <c r="DI280" s="115"/>
      <c r="DJ280" s="115"/>
      <c r="DK280" s="115"/>
      <c r="DL280" s="115"/>
      <c r="DM280" s="115"/>
      <c r="DN280" s="115"/>
      <c r="DO280" s="115"/>
      <c r="DP280" s="115"/>
      <c r="DQ280" s="115"/>
      <c r="DR280" s="115"/>
      <c r="DS280" s="115"/>
      <c r="DT280" s="52"/>
      <c r="DU280" s="52"/>
      <c r="DV280" s="52"/>
      <c r="DW280" s="52"/>
      <c r="DX280" s="85"/>
      <c r="DY280" s="85"/>
      <c r="DZ280" s="85"/>
      <c r="EA280" s="85"/>
      <c r="EB280" s="85"/>
      <c r="EC280" s="85"/>
      <c r="ED280" s="85"/>
      <c r="EE280" s="85"/>
      <c r="EF280" s="85"/>
      <c r="EG280" s="85"/>
      <c r="EH280" s="85"/>
      <c r="EI280" s="85"/>
      <c r="EJ280" s="85"/>
      <c r="EK280" s="85"/>
      <c r="EL280" s="85"/>
      <c r="EM280" s="85"/>
      <c r="EN280" s="85"/>
      <c r="EO280" s="85"/>
      <c r="EP280" s="85"/>
      <c r="EQ280" s="85"/>
      <c r="ER280" s="85"/>
      <c r="ES280" s="85"/>
      <c r="ET280" s="85"/>
      <c r="EU280" s="85"/>
      <c r="EV280" s="85"/>
      <c r="EW280" s="85"/>
      <c r="EX280" s="85"/>
      <c r="EY280" s="85"/>
      <c r="EZ280" s="85"/>
      <c r="FA280" s="85"/>
      <c r="FB280" s="85"/>
      <c r="FC280" s="85"/>
      <c r="FD280" s="85"/>
      <c r="FE280" s="85"/>
      <c r="FF280" s="85"/>
      <c r="FG280" s="85"/>
      <c r="FH280" s="85"/>
      <c r="FI280" s="85"/>
      <c r="FJ280" s="85"/>
      <c r="FK280" s="85"/>
      <c r="FL280" s="85"/>
      <c r="FM280" s="85"/>
      <c r="FN280" s="85"/>
      <c r="FO280" s="85"/>
    </row>
    <row r="281" spans="1:171" s="49" customFormat="1" x14ac:dyDescent="0.25">
      <c r="A281" s="217" t="str">
        <f t="shared" si="34"/>
        <v>ebk_avgcap_rim</v>
      </c>
      <c r="B281" s="43" t="s">
        <v>122</v>
      </c>
      <c r="C281" s="44" t="s">
        <v>123</v>
      </c>
      <c r="D281" s="90" t="s">
        <v>120</v>
      </c>
      <c r="E281" s="46" t="s">
        <v>152</v>
      </c>
      <c r="F281" s="90" t="s">
        <v>62</v>
      </c>
      <c r="G281" s="90" t="s">
        <v>53</v>
      </c>
      <c r="H281" s="90" t="s">
        <v>61</v>
      </c>
      <c r="I281" s="90"/>
      <c r="J281" s="90"/>
      <c r="K281" s="175" t="s">
        <v>141</v>
      </c>
      <c r="L281" s="47" t="str">
        <f>C281&amp;"_"&amp;H281&amp;"_"&amp;E281</f>
        <v>ebk_avgcap_rim</v>
      </c>
      <c r="M281" s="52"/>
      <c r="N281" s="52"/>
      <c r="O281" s="52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115"/>
      <c r="DG281" s="115"/>
      <c r="DH281" s="115"/>
      <c r="DI281" s="115"/>
      <c r="DJ281" s="115"/>
      <c r="DK281" s="115"/>
      <c r="DL281" s="115"/>
      <c r="DM281" s="115"/>
      <c r="DN281" s="115"/>
      <c r="DO281" s="115"/>
      <c r="DP281" s="115"/>
      <c r="DQ281" s="115"/>
      <c r="DR281" s="115"/>
      <c r="DS281" s="115"/>
      <c r="DT281" s="52"/>
      <c r="DU281" s="52"/>
      <c r="DV281" s="52"/>
      <c r="DW281" s="52"/>
      <c r="DX281" s="85"/>
      <c r="DY281" s="85"/>
      <c r="DZ281" s="85"/>
      <c r="EA281" s="85"/>
      <c r="EB281" s="85"/>
      <c r="EC281" s="85"/>
      <c r="ED281" s="85"/>
      <c r="EE281" s="85"/>
      <c r="EF281" s="85"/>
      <c r="EG281" s="85"/>
      <c r="EH281" s="85"/>
      <c r="EI281" s="85"/>
      <c r="EJ281" s="85"/>
      <c r="EK281" s="85"/>
      <c r="EL281" s="85"/>
      <c r="EM281" s="85"/>
      <c r="EN281" s="85"/>
      <c r="EO281" s="85"/>
      <c r="EP281" s="85"/>
      <c r="EQ281" s="85"/>
      <c r="ER281" s="85"/>
      <c r="ES281" s="85"/>
      <c r="ET281" s="85"/>
      <c r="EU281" s="85"/>
      <c r="EV281" s="85"/>
      <c r="EW281" s="85"/>
      <c r="EX281" s="85"/>
      <c r="EY281" s="85"/>
      <c r="EZ281" s="85"/>
      <c r="FA281" s="85"/>
      <c r="FB281" s="85"/>
      <c r="FC281" s="85"/>
      <c r="FD281" s="85"/>
      <c r="FE281" s="85"/>
      <c r="FF281" s="85"/>
      <c r="FG281" s="85"/>
      <c r="FH281" s="85"/>
      <c r="FI281" s="85"/>
      <c r="FJ281" s="85"/>
      <c r="FK281" s="85"/>
      <c r="FL281" s="85"/>
      <c r="FM281" s="85"/>
      <c r="FN281" s="85"/>
      <c r="FO281" s="85"/>
    </row>
    <row r="282" spans="1:171" s="49" customFormat="1" x14ac:dyDescent="0.25">
      <c r="A282" s="217" t="str">
        <f t="shared" si="34"/>
        <v>ebk_avgcap_peri</v>
      </c>
      <c r="B282" s="43" t="s">
        <v>122</v>
      </c>
      <c r="C282" s="44" t="s">
        <v>123</v>
      </c>
      <c r="D282" s="90" t="s">
        <v>48</v>
      </c>
      <c r="E282" s="46" t="s">
        <v>45</v>
      </c>
      <c r="F282" s="90" t="s">
        <v>62</v>
      </c>
      <c r="G282" s="90" t="s">
        <v>53</v>
      </c>
      <c r="H282" s="90" t="s">
        <v>61</v>
      </c>
      <c r="I282" s="90"/>
      <c r="J282" s="90"/>
      <c r="K282" s="175" t="s">
        <v>141</v>
      </c>
      <c r="L282" s="47" t="str">
        <f>C282&amp;"_"&amp;H282&amp;"_"&amp;E282</f>
        <v>ebk_avgcap_peri</v>
      </c>
      <c r="M282" s="52"/>
      <c r="N282" s="52"/>
      <c r="O282" s="52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115"/>
      <c r="DG282" s="115"/>
      <c r="DH282" s="115"/>
      <c r="DI282" s="115"/>
      <c r="DJ282" s="115"/>
      <c r="DK282" s="115"/>
      <c r="DL282" s="115"/>
      <c r="DM282" s="115"/>
      <c r="DN282" s="115"/>
      <c r="DO282" s="115"/>
      <c r="DP282" s="115"/>
      <c r="DQ282" s="115"/>
      <c r="DR282" s="115"/>
      <c r="DS282" s="115"/>
      <c r="DT282" s="52"/>
      <c r="DU282" s="52"/>
      <c r="DV282" s="52"/>
      <c r="DW282" s="52"/>
      <c r="DX282" s="85"/>
      <c r="DY282" s="85"/>
      <c r="DZ282" s="85"/>
      <c r="EA282" s="85"/>
      <c r="EB282" s="85"/>
      <c r="EC282" s="85"/>
      <c r="ED282" s="85"/>
      <c r="EE282" s="85"/>
      <c r="EF282" s="85"/>
      <c r="EG282" s="85"/>
      <c r="EH282" s="85"/>
      <c r="EI282" s="85"/>
      <c r="EJ282" s="85"/>
      <c r="EK282" s="85"/>
      <c r="EL282" s="85"/>
      <c r="EM282" s="85"/>
      <c r="EN282" s="85"/>
      <c r="EO282" s="85"/>
      <c r="EP282" s="85"/>
      <c r="EQ282" s="85"/>
      <c r="ER282" s="85"/>
      <c r="ES282" s="85"/>
      <c r="ET282" s="85"/>
      <c r="EU282" s="85"/>
      <c r="EV282" s="85"/>
      <c r="EW282" s="85"/>
      <c r="EX282" s="85"/>
      <c r="EY282" s="85"/>
      <c r="EZ282" s="85"/>
      <c r="FA282" s="85"/>
      <c r="FB282" s="85"/>
      <c r="FC282" s="85"/>
      <c r="FD282" s="85"/>
      <c r="FE282" s="85"/>
      <c r="FF282" s="85"/>
      <c r="FG282" s="85"/>
      <c r="FH282" s="85"/>
      <c r="FI282" s="85"/>
      <c r="FJ282" s="85"/>
      <c r="FK282" s="85"/>
      <c r="FL282" s="85"/>
      <c r="FM282" s="85"/>
      <c r="FN282" s="85"/>
      <c r="FO282" s="85"/>
    </row>
    <row r="283" spans="1:171" s="49" customFormat="1" x14ac:dyDescent="0.25">
      <c r="A283" s="217" t="str">
        <f t="shared" si="34"/>
        <v>ebk_avgcap_glob</v>
      </c>
      <c r="B283" s="43" t="s">
        <v>122</v>
      </c>
      <c r="C283" s="44" t="s">
        <v>123</v>
      </c>
      <c r="D283" s="90" t="s">
        <v>15</v>
      </c>
      <c r="E283" s="46" t="s">
        <v>46</v>
      </c>
      <c r="F283" s="90" t="s">
        <v>62</v>
      </c>
      <c r="G283" s="90" t="s">
        <v>53</v>
      </c>
      <c r="H283" s="90" t="s">
        <v>61</v>
      </c>
      <c r="I283" s="90"/>
      <c r="J283" s="90"/>
      <c r="K283" s="175" t="s">
        <v>141</v>
      </c>
      <c r="L283" s="47" t="str">
        <f>C283&amp;"_"&amp;H283&amp;"_"&amp;E283</f>
        <v>ebk_avgcap_glob</v>
      </c>
      <c r="M283" s="52"/>
      <c r="N283" s="52"/>
      <c r="O283" s="52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115"/>
      <c r="DG283" s="115"/>
      <c r="DH283" s="115"/>
      <c r="DI283" s="115"/>
      <c r="DJ283" s="115"/>
      <c r="DK283" s="115"/>
      <c r="DL283" s="115"/>
      <c r="DM283" s="115"/>
      <c r="DN283" s="115"/>
      <c r="DO283" s="115"/>
      <c r="DP283" s="115"/>
      <c r="DQ283" s="115"/>
      <c r="DR283" s="115"/>
      <c r="DS283" s="115"/>
      <c r="DT283" s="52"/>
      <c r="DU283" s="52"/>
      <c r="DV283" s="52"/>
      <c r="DW283" s="52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  <c r="EM283" s="85"/>
      <c r="EN283" s="85"/>
      <c r="EO283" s="85"/>
      <c r="EP283" s="85"/>
      <c r="EQ283" s="85"/>
      <c r="ER283" s="85"/>
      <c r="ES283" s="85"/>
      <c r="ET283" s="85"/>
      <c r="EU283" s="85"/>
      <c r="EV283" s="85"/>
      <c r="EW283" s="85"/>
      <c r="EX283" s="85"/>
      <c r="EY283" s="85"/>
      <c r="EZ283" s="85"/>
      <c r="FA283" s="85"/>
      <c r="FB283" s="85"/>
      <c r="FC283" s="85"/>
      <c r="FD283" s="85"/>
      <c r="FE283" s="85"/>
      <c r="FF283" s="85"/>
      <c r="FG283" s="85"/>
      <c r="FH283" s="85"/>
      <c r="FI283" s="85"/>
      <c r="FJ283" s="85"/>
      <c r="FK283" s="85"/>
      <c r="FL283" s="85"/>
      <c r="FM283" s="85"/>
      <c r="FN283" s="85"/>
      <c r="FO283" s="85"/>
    </row>
    <row r="284" spans="1:171" s="49" customFormat="1" x14ac:dyDescent="0.25">
      <c r="A284" s="217"/>
      <c r="B284" s="116"/>
      <c r="C284" s="33"/>
      <c r="D284" s="90"/>
      <c r="E284" s="33"/>
      <c r="F284" s="94"/>
      <c r="G284" s="94"/>
      <c r="H284" s="94"/>
      <c r="I284" s="90"/>
      <c r="J284" s="90"/>
      <c r="K284" s="175"/>
      <c r="L284" s="47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  <c r="AN284" s="114"/>
      <c r="AO284" s="114"/>
      <c r="AP284" s="114"/>
      <c r="AQ284" s="114"/>
      <c r="AR284" s="114"/>
      <c r="AS284" s="114"/>
      <c r="AT284" s="114"/>
      <c r="AU284" s="114"/>
      <c r="AV284" s="114"/>
      <c r="AW284" s="114"/>
      <c r="AX284" s="114"/>
      <c r="AY284" s="114"/>
      <c r="AZ284" s="114"/>
      <c r="BA284" s="114"/>
      <c r="BB284" s="114"/>
      <c r="BC284" s="114"/>
      <c r="BD284" s="114"/>
      <c r="BE284" s="114"/>
      <c r="BF284" s="114"/>
      <c r="BG284" s="114"/>
      <c r="BH284" s="114"/>
      <c r="BI284" s="114"/>
      <c r="BJ284" s="114"/>
      <c r="BK284" s="114"/>
      <c r="BL284" s="114"/>
      <c r="BM284" s="114"/>
      <c r="BN284" s="114"/>
      <c r="BO284" s="114"/>
      <c r="BP284" s="114"/>
      <c r="BQ284" s="114"/>
      <c r="BR284" s="114"/>
      <c r="BS284" s="114"/>
      <c r="BT284" s="114"/>
      <c r="BU284" s="114"/>
      <c r="BV284" s="114"/>
      <c r="BW284" s="114"/>
      <c r="BX284" s="114"/>
      <c r="BY284" s="114"/>
      <c r="BZ284" s="114"/>
      <c r="CA284" s="114"/>
      <c r="CB284" s="114"/>
      <c r="CC284" s="114"/>
      <c r="CD284" s="114"/>
      <c r="CE284" s="114"/>
      <c r="CF284" s="114"/>
      <c r="CG284" s="114"/>
      <c r="CH284" s="114"/>
      <c r="CI284" s="114"/>
      <c r="CJ284" s="114"/>
      <c r="CK284" s="114"/>
      <c r="CL284" s="114"/>
      <c r="CM284" s="114"/>
      <c r="CN284" s="114"/>
      <c r="CO284" s="114"/>
      <c r="CP284" s="114"/>
      <c r="CQ284" s="114"/>
      <c r="CR284" s="114"/>
      <c r="CS284" s="114"/>
      <c r="CT284" s="114"/>
      <c r="CU284" s="114"/>
      <c r="CV284" s="114"/>
      <c r="CW284" s="114"/>
      <c r="CX284" s="114"/>
      <c r="CY284" s="114"/>
      <c r="CZ284" s="114"/>
      <c r="DA284" s="114"/>
      <c r="DB284" s="114"/>
      <c r="DC284" s="114"/>
      <c r="DD284" s="114"/>
      <c r="DE284" s="114"/>
      <c r="DF284" s="114"/>
      <c r="DG284" s="114"/>
      <c r="DH284" s="114"/>
      <c r="DI284" s="114"/>
      <c r="DJ284" s="114"/>
      <c r="DK284" s="114"/>
      <c r="DL284" s="114"/>
      <c r="DM284" s="114"/>
      <c r="DN284" s="114"/>
      <c r="DO284" s="33"/>
      <c r="DP284" s="33"/>
      <c r="DQ284" s="33"/>
      <c r="DR284" s="33"/>
      <c r="DS284" s="33"/>
      <c r="DT284" s="33"/>
      <c r="DU284" s="33"/>
      <c r="DV284" s="33"/>
      <c r="DW284" s="33"/>
    </row>
    <row r="285" spans="1:171" s="49" customFormat="1" x14ac:dyDescent="0.25">
      <c r="A285" s="217" t="str">
        <f t="shared" si="34"/>
        <v>ebk_maxcap_core</v>
      </c>
      <c r="B285" s="43" t="s">
        <v>122</v>
      </c>
      <c r="C285" s="44" t="s">
        <v>123</v>
      </c>
      <c r="D285" s="90" t="s">
        <v>124</v>
      </c>
      <c r="E285" s="46" t="s">
        <v>44</v>
      </c>
      <c r="F285" s="90" t="s">
        <v>63</v>
      </c>
      <c r="G285" s="90" t="s">
        <v>53</v>
      </c>
      <c r="H285" s="90" t="s">
        <v>64</v>
      </c>
      <c r="I285" s="90"/>
      <c r="J285" s="90"/>
      <c r="K285" s="175" t="s">
        <v>141</v>
      </c>
      <c r="L285" s="47" t="str">
        <f>C285&amp;"_"&amp;H285&amp;"_"&amp;E285</f>
        <v>ebk_maxcap_core</v>
      </c>
      <c r="M285" s="48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  <c r="AY285" s="114"/>
      <c r="AZ285" s="114"/>
      <c r="BA285" s="114"/>
      <c r="BB285" s="114"/>
      <c r="BC285" s="114"/>
      <c r="BD285" s="114"/>
      <c r="BE285" s="114"/>
      <c r="BF285" s="114"/>
      <c r="BG285" s="114"/>
      <c r="BH285" s="114"/>
      <c r="BI285" s="114"/>
      <c r="BJ285" s="114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4"/>
      <c r="BW285" s="114"/>
      <c r="BX285" s="114"/>
      <c r="BY285" s="114"/>
      <c r="BZ285" s="114"/>
      <c r="CA285" s="114"/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4"/>
      <c r="CO285" s="114"/>
      <c r="CP285" s="114"/>
      <c r="CQ285" s="114"/>
      <c r="CR285" s="114"/>
      <c r="CS285" s="114"/>
      <c r="CT285" s="114"/>
      <c r="CU285" s="114"/>
      <c r="CV285" s="114"/>
      <c r="CW285" s="114"/>
      <c r="CX285" s="114"/>
      <c r="CY285" s="114"/>
      <c r="CZ285" s="114"/>
      <c r="DA285" s="114"/>
      <c r="DB285" s="114"/>
      <c r="DC285" s="114"/>
      <c r="DD285" s="114"/>
      <c r="DE285" s="114"/>
      <c r="DF285" s="114"/>
      <c r="DG285" s="114"/>
      <c r="DH285" s="114"/>
      <c r="DI285" s="114"/>
      <c r="DJ285" s="114"/>
      <c r="DK285" s="114"/>
      <c r="DL285" s="114"/>
      <c r="DM285" s="114"/>
      <c r="DN285" s="114"/>
      <c r="DO285" s="33"/>
      <c r="DP285" s="33"/>
      <c r="DQ285" s="33"/>
      <c r="DR285" s="33"/>
      <c r="DS285" s="33"/>
      <c r="DT285" s="33"/>
      <c r="DU285" s="33"/>
      <c r="DV285" s="33"/>
      <c r="DW285" s="33"/>
    </row>
    <row r="286" spans="1:171" s="49" customFormat="1" x14ac:dyDescent="0.25">
      <c r="A286" s="217" t="str">
        <f t="shared" si="34"/>
        <v>ebk_maxcap_rimFSU</v>
      </c>
      <c r="B286" s="43" t="s">
        <v>122</v>
      </c>
      <c r="C286" s="44" t="s">
        <v>123</v>
      </c>
      <c r="D286" s="90" t="s">
        <v>48</v>
      </c>
      <c r="E286" s="46" t="s">
        <v>205</v>
      </c>
      <c r="F286" s="90" t="s">
        <v>63</v>
      </c>
      <c r="G286" s="90" t="s">
        <v>53</v>
      </c>
      <c r="H286" s="90" t="s">
        <v>64</v>
      </c>
      <c r="I286" s="90"/>
      <c r="J286" s="90"/>
      <c r="K286" s="175" t="s">
        <v>141</v>
      </c>
      <c r="L286" s="47" t="str">
        <f>C286&amp;"_"&amp;H286&amp;"_"&amp;E286</f>
        <v>ebk_maxcap_rimFSU</v>
      </c>
      <c r="M286" s="48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  <c r="AI286" s="114"/>
      <c r="AJ286" s="114"/>
      <c r="AK286" s="114"/>
      <c r="AL286" s="114"/>
      <c r="AM286" s="114"/>
      <c r="AN286" s="114"/>
      <c r="AO286" s="114"/>
      <c r="AP286" s="114"/>
      <c r="AQ286" s="114"/>
      <c r="AR286" s="114"/>
      <c r="AS286" s="114"/>
      <c r="AT286" s="114"/>
      <c r="AU286" s="114"/>
      <c r="AV286" s="114"/>
      <c r="AW286" s="114"/>
      <c r="AX286" s="114"/>
      <c r="AY286" s="114"/>
      <c r="AZ286" s="114"/>
      <c r="BA286" s="114"/>
      <c r="BB286" s="114"/>
      <c r="BC286" s="114"/>
      <c r="BD286" s="114"/>
      <c r="BE286" s="114"/>
      <c r="BF286" s="114"/>
      <c r="BG286" s="114"/>
      <c r="BH286" s="114"/>
      <c r="BI286" s="114"/>
      <c r="BJ286" s="114"/>
      <c r="BK286" s="114"/>
      <c r="BL286" s="114"/>
      <c r="BM286" s="114"/>
      <c r="BN286" s="114"/>
      <c r="BO286" s="114"/>
      <c r="BP286" s="114"/>
      <c r="BQ286" s="114"/>
      <c r="BR286" s="114"/>
      <c r="BS286" s="114"/>
      <c r="BT286" s="114"/>
      <c r="BU286" s="114"/>
      <c r="BV286" s="114"/>
      <c r="BW286" s="114"/>
      <c r="BX286" s="114"/>
      <c r="BY286" s="114"/>
      <c r="BZ286" s="114"/>
      <c r="CA286" s="114"/>
      <c r="CB286" s="114"/>
      <c r="CC286" s="114"/>
      <c r="CD286" s="114"/>
      <c r="CE286" s="114"/>
      <c r="CF286" s="114"/>
      <c r="CG286" s="114"/>
      <c r="CH286" s="114"/>
      <c r="CI286" s="114"/>
      <c r="CJ286" s="114"/>
      <c r="CK286" s="114"/>
      <c r="CL286" s="114"/>
      <c r="CM286" s="114"/>
      <c r="CN286" s="114"/>
      <c r="CO286" s="114"/>
      <c r="CP286" s="114"/>
      <c r="CQ286" s="114"/>
      <c r="CR286" s="114"/>
      <c r="CS286" s="114"/>
      <c r="CT286" s="114"/>
      <c r="CU286" s="114"/>
      <c r="CV286" s="114"/>
      <c r="CW286" s="114"/>
      <c r="CX286" s="114"/>
      <c r="CY286" s="114"/>
      <c r="CZ286" s="114"/>
      <c r="DA286" s="114"/>
      <c r="DB286" s="114"/>
      <c r="DC286" s="114"/>
      <c r="DD286" s="114"/>
      <c r="DE286" s="114"/>
      <c r="DF286" s="114"/>
      <c r="DG286" s="114"/>
      <c r="DH286" s="114"/>
      <c r="DI286" s="114"/>
      <c r="DJ286" s="114"/>
      <c r="DK286" s="114"/>
      <c r="DL286" s="114"/>
      <c r="DM286" s="114"/>
      <c r="DN286" s="114"/>
      <c r="DO286" s="33"/>
      <c r="DP286" s="33"/>
      <c r="DQ286" s="33"/>
      <c r="DR286" s="33"/>
      <c r="DS286" s="33"/>
      <c r="DT286" s="33"/>
      <c r="DU286" s="33"/>
      <c r="DV286" s="33"/>
      <c r="DW286" s="33"/>
    </row>
    <row r="287" spans="1:171" s="49" customFormat="1" x14ac:dyDescent="0.25">
      <c r="A287" s="217" t="str">
        <f t="shared" si="34"/>
        <v>ebk_maxcap_rim</v>
      </c>
      <c r="B287" s="43" t="s">
        <v>122</v>
      </c>
      <c r="C287" s="44" t="s">
        <v>123</v>
      </c>
      <c r="D287" s="90" t="s">
        <v>120</v>
      </c>
      <c r="E287" s="46" t="s">
        <v>152</v>
      </c>
      <c r="F287" s="90" t="s">
        <v>63</v>
      </c>
      <c r="G287" s="90" t="s">
        <v>53</v>
      </c>
      <c r="H287" s="90" t="s">
        <v>64</v>
      </c>
      <c r="I287" s="90"/>
      <c r="J287" s="90"/>
      <c r="K287" s="175" t="s">
        <v>141</v>
      </c>
      <c r="L287" s="47" t="str">
        <f>C287&amp;"_"&amp;H287&amp;"_"&amp;E287</f>
        <v>ebk_maxcap_rim</v>
      </c>
      <c r="M287" s="48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4"/>
      <c r="AM287" s="114"/>
      <c r="AN287" s="114"/>
      <c r="AO287" s="114"/>
      <c r="AP287" s="114"/>
      <c r="AQ287" s="114"/>
      <c r="AR287" s="114"/>
      <c r="AS287" s="114"/>
      <c r="AT287" s="114"/>
      <c r="AU287" s="114"/>
      <c r="AV287" s="114"/>
      <c r="AW287" s="114"/>
      <c r="AX287" s="114"/>
      <c r="AY287" s="114"/>
      <c r="AZ287" s="114"/>
      <c r="BA287" s="114"/>
      <c r="BB287" s="114"/>
      <c r="BC287" s="114"/>
      <c r="BD287" s="114"/>
      <c r="BE287" s="114"/>
      <c r="BF287" s="114"/>
      <c r="BG287" s="114"/>
      <c r="BH287" s="114"/>
      <c r="BI287" s="114"/>
      <c r="BJ287" s="114"/>
      <c r="BK287" s="114"/>
      <c r="BL287" s="114"/>
      <c r="BM287" s="114"/>
      <c r="BN287" s="114"/>
      <c r="BO287" s="114"/>
      <c r="BP287" s="114"/>
      <c r="BQ287" s="114"/>
      <c r="BR287" s="114"/>
      <c r="BS287" s="114"/>
      <c r="BT287" s="114"/>
      <c r="BU287" s="114"/>
      <c r="BV287" s="114"/>
      <c r="BW287" s="114"/>
      <c r="BX287" s="114"/>
      <c r="BY287" s="114"/>
      <c r="BZ287" s="114"/>
      <c r="CA287" s="114"/>
      <c r="CB287" s="114"/>
      <c r="CC287" s="114"/>
      <c r="CD287" s="114"/>
      <c r="CE287" s="114"/>
      <c r="CF287" s="114"/>
      <c r="CG287" s="114"/>
      <c r="CH287" s="114"/>
      <c r="CI287" s="114"/>
      <c r="CJ287" s="114"/>
      <c r="CK287" s="114"/>
      <c r="CL287" s="114"/>
      <c r="CM287" s="114"/>
      <c r="CN287" s="114"/>
      <c r="CO287" s="114"/>
      <c r="CP287" s="114"/>
      <c r="CQ287" s="114"/>
      <c r="CR287" s="114"/>
      <c r="CS287" s="114"/>
      <c r="CT287" s="114"/>
      <c r="CU287" s="114"/>
      <c r="CV287" s="114"/>
      <c r="CW287" s="114"/>
      <c r="CX287" s="114"/>
      <c r="CY287" s="114"/>
      <c r="CZ287" s="114"/>
      <c r="DA287" s="114"/>
      <c r="DB287" s="114"/>
      <c r="DC287" s="114"/>
      <c r="DD287" s="114"/>
      <c r="DE287" s="114"/>
      <c r="DF287" s="114"/>
      <c r="DG287" s="114"/>
      <c r="DH287" s="114"/>
      <c r="DI287" s="114"/>
      <c r="DJ287" s="114"/>
      <c r="DK287" s="114"/>
      <c r="DL287" s="114"/>
      <c r="DM287" s="114"/>
      <c r="DN287" s="114"/>
      <c r="DO287" s="33"/>
      <c r="DP287" s="33"/>
      <c r="DQ287" s="33"/>
      <c r="DR287" s="33"/>
      <c r="DS287" s="33"/>
      <c r="DT287" s="33"/>
      <c r="DU287" s="33"/>
      <c r="DV287" s="33"/>
      <c r="DW287" s="33"/>
    </row>
    <row r="288" spans="1:171" s="49" customFormat="1" x14ac:dyDescent="0.25">
      <c r="A288" s="217" t="str">
        <f t="shared" si="34"/>
        <v>ebk_maxcap_peri</v>
      </c>
      <c r="B288" s="43" t="s">
        <v>122</v>
      </c>
      <c r="C288" s="44" t="s">
        <v>123</v>
      </c>
      <c r="D288" s="90" t="s">
        <v>48</v>
      </c>
      <c r="E288" s="46" t="s">
        <v>45</v>
      </c>
      <c r="F288" s="90" t="s">
        <v>63</v>
      </c>
      <c r="G288" s="90" t="s">
        <v>53</v>
      </c>
      <c r="H288" s="90" t="s">
        <v>64</v>
      </c>
      <c r="I288" s="90"/>
      <c r="J288" s="90"/>
      <c r="K288" s="175" t="s">
        <v>141</v>
      </c>
      <c r="L288" s="47" t="str">
        <f>C288&amp;"_"&amp;H288&amp;"_"&amp;E288</f>
        <v>ebk_maxcap_peri</v>
      </c>
      <c r="M288" s="48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  <c r="AY288" s="114"/>
      <c r="AZ288" s="114"/>
      <c r="BA288" s="114"/>
      <c r="BB288" s="114"/>
      <c r="BC288" s="114"/>
      <c r="BD288" s="114"/>
      <c r="BE288" s="114"/>
      <c r="BF288" s="114"/>
      <c r="BG288" s="114"/>
      <c r="BH288" s="114"/>
      <c r="BI288" s="114"/>
      <c r="BJ288" s="114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4"/>
      <c r="BW288" s="114"/>
      <c r="BX288" s="114"/>
      <c r="BY288" s="114"/>
      <c r="BZ288" s="114"/>
      <c r="CA288" s="114"/>
      <c r="CB288" s="114"/>
      <c r="CC288" s="114"/>
      <c r="CD288" s="114"/>
      <c r="CE288" s="114"/>
      <c r="CF288" s="114"/>
      <c r="CG288" s="114"/>
      <c r="CH288" s="114"/>
      <c r="CI288" s="114"/>
      <c r="CJ288" s="114"/>
      <c r="CK288" s="114"/>
      <c r="CL288" s="114"/>
      <c r="CM288" s="114"/>
      <c r="CN288" s="114"/>
      <c r="CO288" s="114"/>
      <c r="CP288" s="114"/>
      <c r="CQ288" s="114"/>
      <c r="CR288" s="114"/>
      <c r="CS288" s="114"/>
      <c r="CT288" s="114"/>
      <c r="CU288" s="114"/>
      <c r="CV288" s="114"/>
      <c r="CW288" s="114"/>
      <c r="CX288" s="114"/>
      <c r="CY288" s="114"/>
      <c r="CZ288" s="114"/>
      <c r="DA288" s="114"/>
      <c r="DB288" s="114"/>
      <c r="DC288" s="114"/>
      <c r="DD288" s="114"/>
      <c r="DE288" s="114"/>
      <c r="DF288" s="114"/>
      <c r="DG288" s="114"/>
      <c r="DH288" s="114"/>
      <c r="DI288" s="114"/>
      <c r="DJ288" s="114"/>
      <c r="DK288" s="114"/>
      <c r="DL288" s="114"/>
      <c r="DM288" s="114"/>
      <c r="DN288" s="114"/>
      <c r="DO288" s="33"/>
      <c r="DP288" s="33"/>
      <c r="DQ288" s="33"/>
      <c r="DR288" s="33"/>
      <c r="DS288" s="33"/>
      <c r="DT288" s="33"/>
      <c r="DU288" s="33"/>
      <c r="DV288" s="33"/>
      <c r="DW288" s="33"/>
    </row>
    <row r="289" spans="1:711" s="49" customFormat="1" x14ac:dyDescent="0.25">
      <c r="A289" s="217" t="str">
        <f t="shared" si="34"/>
        <v>ebk_maxcap_glob</v>
      </c>
      <c r="B289" s="43" t="s">
        <v>122</v>
      </c>
      <c r="C289" s="44" t="s">
        <v>123</v>
      </c>
      <c r="D289" s="90" t="s">
        <v>15</v>
      </c>
      <c r="E289" s="46" t="s">
        <v>46</v>
      </c>
      <c r="F289" s="90" t="s">
        <v>63</v>
      </c>
      <c r="G289" s="90" t="s">
        <v>53</v>
      </c>
      <c r="H289" s="90" t="s">
        <v>64</v>
      </c>
      <c r="I289" s="90"/>
      <c r="J289" s="90"/>
      <c r="K289" s="175" t="s">
        <v>141</v>
      </c>
      <c r="L289" s="47" t="str">
        <f>C289&amp;"_"&amp;H289&amp;"_"&amp;E289</f>
        <v>ebk_maxcap_glob</v>
      </c>
      <c r="M289" s="48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  <c r="AR289" s="114"/>
      <c r="AS289" s="114"/>
      <c r="AT289" s="114"/>
      <c r="AU289" s="114"/>
      <c r="AV289" s="114"/>
      <c r="AW289" s="114"/>
      <c r="AX289" s="114"/>
      <c r="AY289" s="114"/>
      <c r="AZ289" s="114"/>
      <c r="BA289" s="114"/>
      <c r="BB289" s="114"/>
      <c r="BC289" s="114"/>
      <c r="BD289" s="114"/>
      <c r="BE289" s="114"/>
      <c r="BF289" s="114"/>
      <c r="BG289" s="114"/>
      <c r="BH289" s="114"/>
      <c r="BI289" s="114"/>
      <c r="BJ289" s="114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4"/>
      <c r="BW289" s="114"/>
      <c r="BX289" s="114"/>
      <c r="BY289" s="114"/>
      <c r="BZ289" s="114"/>
      <c r="CA289" s="114"/>
      <c r="CB289" s="114"/>
      <c r="CC289" s="114"/>
      <c r="CD289" s="114"/>
      <c r="CE289" s="114"/>
      <c r="CF289" s="114"/>
      <c r="CG289" s="114"/>
      <c r="CH289" s="114"/>
      <c r="CI289" s="114"/>
      <c r="CJ289" s="114"/>
      <c r="CK289" s="114"/>
      <c r="CL289" s="114"/>
      <c r="CM289" s="114"/>
      <c r="CN289" s="114"/>
      <c r="CO289" s="114"/>
      <c r="CP289" s="114"/>
      <c r="CQ289" s="114"/>
      <c r="CR289" s="114"/>
      <c r="CS289" s="114"/>
      <c r="CT289" s="114"/>
      <c r="CU289" s="114"/>
      <c r="CV289" s="114"/>
      <c r="CW289" s="114"/>
      <c r="CX289" s="114"/>
      <c r="CY289" s="114"/>
      <c r="CZ289" s="114"/>
      <c r="DA289" s="114"/>
      <c r="DB289" s="114"/>
      <c r="DC289" s="114"/>
      <c r="DD289" s="114"/>
      <c r="DE289" s="114"/>
      <c r="DF289" s="114"/>
      <c r="DG289" s="114"/>
      <c r="DH289" s="114"/>
      <c r="DI289" s="114"/>
      <c r="DJ289" s="114"/>
      <c r="DK289" s="114"/>
      <c r="DL289" s="114"/>
      <c r="DM289" s="114"/>
      <c r="DN289" s="114"/>
      <c r="DO289" s="33"/>
      <c r="DP289" s="33"/>
      <c r="DQ289" s="33"/>
      <c r="DR289" s="33"/>
      <c r="DS289" s="33"/>
      <c r="DT289" s="33"/>
      <c r="DU289" s="33"/>
      <c r="DV289" s="33"/>
      <c r="DW289" s="33"/>
    </row>
    <row r="290" spans="1:711" x14ac:dyDescent="0.25">
      <c r="B290" s="39"/>
      <c r="C290" s="15"/>
      <c r="F290" s="96"/>
      <c r="G290" s="96"/>
      <c r="H290" s="96"/>
      <c r="I290" s="96"/>
      <c r="J290" s="96"/>
      <c r="L290" s="26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</row>
    <row r="291" spans="1:711" s="57" customFormat="1" x14ac:dyDescent="0.25">
      <c r="A291" s="219"/>
      <c r="B291" s="60" t="s">
        <v>129</v>
      </c>
      <c r="C291" s="56"/>
      <c r="D291" s="56"/>
      <c r="E291" s="56"/>
      <c r="F291" s="60"/>
      <c r="G291" s="60"/>
      <c r="H291" s="60"/>
      <c r="I291" s="60"/>
      <c r="J291" s="60"/>
      <c r="K291" s="173"/>
      <c r="L291" s="58"/>
      <c r="M291" s="59">
        <v>1810</v>
      </c>
      <c r="N291" s="59">
        <v>1811</v>
      </c>
      <c r="O291" s="59">
        <v>1812</v>
      </c>
      <c r="P291" s="59">
        <v>1813</v>
      </c>
      <c r="Q291" s="59">
        <v>1814</v>
      </c>
      <c r="R291" s="59">
        <v>1815</v>
      </c>
      <c r="S291" s="59">
        <v>1816</v>
      </c>
      <c r="T291" s="59">
        <v>1817</v>
      </c>
      <c r="U291" s="59">
        <v>1818</v>
      </c>
      <c r="V291" s="59">
        <v>1819</v>
      </c>
      <c r="W291" s="59">
        <v>1820</v>
      </c>
      <c r="X291" s="59">
        <v>1821</v>
      </c>
      <c r="Y291" s="59">
        <v>1822</v>
      </c>
      <c r="Z291" s="59">
        <v>1823</v>
      </c>
      <c r="AA291" s="59">
        <v>1824</v>
      </c>
      <c r="AB291" s="59">
        <v>1825</v>
      </c>
      <c r="AC291" s="59">
        <v>1826</v>
      </c>
      <c r="AD291" s="59">
        <v>1827</v>
      </c>
      <c r="AE291" s="59">
        <v>1828</v>
      </c>
      <c r="AF291" s="59">
        <v>1829</v>
      </c>
      <c r="AG291" s="59">
        <v>1830</v>
      </c>
      <c r="AH291" s="59">
        <v>1831</v>
      </c>
      <c r="AI291" s="59">
        <v>1832</v>
      </c>
      <c r="AJ291" s="59">
        <v>1833</v>
      </c>
      <c r="AK291" s="59">
        <v>1834</v>
      </c>
      <c r="AL291" s="59">
        <v>1835</v>
      </c>
      <c r="AM291" s="59">
        <v>1836</v>
      </c>
      <c r="AN291" s="59">
        <v>1837</v>
      </c>
      <c r="AO291" s="59">
        <v>1838</v>
      </c>
      <c r="AP291" s="59">
        <v>1839</v>
      </c>
      <c r="AQ291" s="59">
        <v>1840</v>
      </c>
      <c r="AR291" s="59">
        <v>1841</v>
      </c>
      <c r="AS291" s="59">
        <v>1842</v>
      </c>
      <c r="AT291" s="59">
        <v>1843</v>
      </c>
      <c r="AU291" s="59">
        <v>1844</v>
      </c>
      <c r="AV291" s="59">
        <v>1845</v>
      </c>
      <c r="AW291" s="59">
        <v>1846</v>
      </c>
      <c r="AX291" s="59">
        <v>1847</v>
      </c>
      <c r="AY291" s="59">
        <v>1848</v>
      </c>
      <c r="AZ291" s="59">
        <v>1849</v>
      </c>
      <c r="BA291" s="59">
        <v>1850</v>
      </c>
      <c r="BB291" s="59">
        <v>1851</v>
      </c>
      <c r="BC291" s="59">
        <v>1852</v>
      </c>
      <c r="BD291" s="59">
        <v>1853</v>
      </c>
      <c r="BE291" s="59">
        <v>1854</v>
      </c>
      <c r="BF291" s="59">
        <v>1855</v>
      </c>
      <c r="BG291" s="59">
        <v>1856</v>
      </c>
      <c r="BH291" s="59">
        <v>1857</v>
      </c>
      <c r="BI291" s="59">
        <v>1858</v>
      </c>
      <c r="BJ291" s="59">
        <v>1859</v>
      </c>
      <c r="BK291" s="59">
        <v>1860</v>
      </c>
      <c r="BL291" s="59">
        <v>1861</v>
      </c>
      <c r="BM291" s="59">
        <v>1862</v>
      </c>
      <c r="BN291" s="59">
        <v>1863</v>
      </c>
      <c r="BO291" s="59">
        <v>1864</v>
      </c>
      <c r="BP291" s="59">
        <v>1865</v>
      </c>
      <c r="BQ291" s="59">
        <v>1866</v>
      </c>
      <c r="BR291" s="59">
        <v>1867</v>
      </c>
      <c r="BS291" s="59">
        <v>1868</v>
      </c>
      <c r="BT291" s="59">
        <v>1869</v>
      </c>
      <c r="BU291" s="59">
        <v>1870</v>
      </c>
      <c r="BV291" s="59">
        <v>1871</v>
      </c>
      <c r="BW291" s="59">
        <v>1872</v>
      </c>
      <c r="BX291" s="59">
        <v>1873</v>
      </c>
      <c r="BY291" s="59">
        <v>1874</v>
      </c>
      <c r="BZ291" s="59">
        <v>1875</v>
      </c>
      <c r="CA291" s="59">
        <v>1876</v>
      </c>
      <c r="CB291" s="59">
        <v>1877</v>
      </c>
      <c r="CC291" s="59">
        <v>1878</v>
      </c>
      <c r="CD291" s="59">
        <v>1879</v>
      </c>
      <c r="CE291" s="59">
        <v>1880</v>
      </c>
      <c r="CF291" s="59">
        <v>1881</v>
      </c>
      <c r="CG291" s="59">
        <v>1882</v>
      </c>
      <c r="CH291" s="59">
        <v>1883</v>
      </c>
      <c r="CI291" s="59">
        <v>1884</v>
      </c>
      <c r="CJ291" s="59">
        <v>1885</v>
      </c>
      <c r="CK291" s="59">
        <v>1886</v>
      </c>
      <c r="CL291" s="59">
        <v>1887</v>
      </c>
      <c r="CM291" s="59">
        <v>1888</v>
      </c>
      <c r="CN291" s="59">
        <v>1889</v>
      </c>
      <c r="CO291" s="59">
        <v>1890</v>
      </c>
      <c r="CP291" s="59">
        <v>1891</v>
      </c>
      <c r="CQ291" s="59">
        <v>1892</v>
      </c>
      <c r="CR291" s="59">
        <v>1893</v>
      </c>
      <c r="CS291" s="59">
        <v>1894</v>
      </c>
      <c r="CT291" s="59">
        <v>1895</v>
      </c>
      <c r="CU291" s="59">
        <v>1896</v>
      </c>
      <c r="CV291" s="59">
        <v>1897</v>
      </c>
      <c r="CW291" s="59">
        <v>1898</v>
      </c>
      <c r="CX291" s="59">
        <v>1899</v>
      </c>
      <c r="CY291" s="59">
        <v>1900</v>
      </c>
      <c r="CZ291" s="59">
        <v>1901</v>
      </c>
      <c r="DA291" s="59">
        <v>1902</v>
      </c>
      <c r="DB291" s="59">
        <v>1903</v>
      </c>
      <c r="DC291" s="59">
        <v>1904</v>
      </c>
      <c r="DD291" s="59">
        <v>1905</v>
      </c>
      <c r="DE291" s="59">
        <v>1906</v>
      </c>
      <c r="DF291" s="59">
        <v>1907</v>
      </c>
      <c r="DG291" s="59">
        <v>1908</v>
      </c>
      <c r="DH291" s="59">
        <v>1909</v>
      </c>
      <c r="DI291" s="59">
        <v>1910</v>
      </c>
      <c r="DJ291" s="59">
        <v>1911</v>
      </c>
      <c r="DK291" s="59">
        <v>1912</v>
      </c>
      <c r="DL291" s="59">
        <v>1913</v>
      </c>
      <c r="DM291" s="59">
        <v>1914</v>
      </c>
      <c r="DN291" s="59">
        <v>1915</v>
      </c>
      <c r="DO291" s="59">
        <v>1916</v>
      </c>
      <c r="DP291" s="59">
        <v>1917</v>
      </c>
      <c r="DQ291" s="59">
        <v>1918</v>
      </c>
      <c r="DR291" s="59">
        <v>1919</v>
      </c>
      <c r="DS291" s="59">
        <v>1920</v>
      </c>
      <c r="DT291" s="59">
        <v>1921</v>
      </c>
      <c r="DU291" s="59">
        <v>1922</v>
      </c>
      <c r="DV291" s="59">
        <v>1923</v>
      </c>
      <c r="DW291" s="59">
        <v>1924</v>
      </c>
      <c r="DX291" s="59">
        <v>1925</v>
      </c>
      <c r="DY291" s="59">
        <v>1926</v>
      </c>
      <c r="DZ291" s="59">
        <v>1927</v>
      </c>
      <c r="EA291" s="59">
        <v>1928</v>
      </c>
      <c r="EB291" s="59">
        <v>1929</v>
      </c>
      <c r="EC291" s="59">
        <v>1930</v>
      </c>
      <c r="ED291" s="59">
        <v>1931</v>
      </c>
      <c r="EE291" s="59">
        <v>1932</v>
      </c>
      <c r="EF291" s="59">
        <v>1933</v>
      </c>
      <c r="EG291" s="59">
        <v>1934</v>
      </c>
      <c r="EH291" s="59">
        <v>1935</v>
      </c>
      <c r="EI291" s="59">
        <v>1936</v>
      </c>
      <c r="EJ291" s="59">
        <v>1937</v>
      </c>
      <c r="EK291" s="59">
        <v>1938</v>
      </c>
      <c r="EL291" s="59">
        <v>1939</v>
      </c>
      <c r="EM291" s="59">
        <v>1940</v>
      </c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  <c r="ID291" s="59"/>
      <c r="IE291" s="59"/>
      <c r="IF291" s="59"/>
      <c r="IG291" s="59"/>
      <c r="IH291" s="59"/>
      <c r="II291" s="59"/>
      <c r="IJ291" s="59"/>
      <c r="IK291" s="59"/>
      <c r="IL291" s="59"/>
      <c r="IM291" s="59"/>
      <c r="IN291" s="59"/>
      <c r="IO291" s="59"/>
      <c r="IP291" s="59"/>
      <c r="IQ291" s="59"/>
      <c r="IR291" s="59"/>
      <c r="IS291" s="59"/>
      <c r="IT291" s="59"/>
      <c r="IU291" s="59"/>
      <c r="IV291" s="59"/>
      <c r="IW291" s="59"/>
      <c r="IX291" s="59"/>
      <c r="IY291" s="59"/>
      <c r="IZ291" s="59"/>
      <c r="JA291" s="59"/>
      <c r="JB291" s="59"/>
      <c r="JC291" s="59"/>
      <c r="JD291" s="59"/>
      <c r="JE291" s="59"/>
      <c r="JF291" s="59"/>
      <c r="JG291" s="59"/>
      <c r="JH291" s="59"/>
      <c r="JI291" s="59"/>
      <c r="JJ291" s="59"/>
      <c r="JK291" s="59"/>
      <c r="JL291" s="59"/>
      <c r="JM291" s="59"/>
      <c r="JN291" s="59"/>
      <c r="JO291" s="59"/>
      <c r="JP291" s="59"/>
      <c r="JQ291" s="59"/>
      <c r="JR291" s="59"/>
      <c r="JS291" s="59"/>
      <c r="JT291" s="59"/>
      <c r="JU291" s="59"/>
      <c r="JV291" s="59"/>
      <c r="JW291" s="59"/>
      <c r="JX291" s="59"/>
      <c r="JY291" s="59"/>
      <c r="JZ291" s="59"/>
      <c r="KA291" s="59"/>
      <c r="KB291" s="59"/>
      <c r="KC291" s="59"/>
      <c r="KD291" s="59"/>
      <c r="KE291" s="59"/>
      <c r="KF291" s="59"/>
      <c r="KG291" s="59"/>
      <c r="KH291" s="59"/>
      <c r="KI291" s="59"/>
      <c r="KJ291" s="59"/>
      <c r="KK291" s="59"/>
      <c r="KL291" s="59"/>
      <c r="KM291" s="59"/>
      <c r="KN291" s="59"/>
      <c r="KO291" s="59"/>
      <c r="KP291" s="59"/>
      <c r="KQ291" s="59"/>
      <c r="KR291" s="59"/>
      <c r="KS291" s="59"/>
      <c r="KT291" s="59"/>
      <c r="KU291" s="59"/>
      <c r="KV291" s="59"/>
      <c r="KW291" s="59"/>
      <c r="KX291" s="59"/>
      <c r="KY291" s="59"/>
      <c r="KZ291" s="59"/>
      <c r="LA291" s="59"/>
      <c r="LB291" s="59"/>
      <c r="LC291" s="59"/>
      <c r="LD291" s="59"/>
      <c r="LE291" s="59"/>
      <c r="LF291" s="59"/>
      <c r="LG291" s="59"/>
      <c r="LH291" s="59"/>
      <c r="LI291" s="59"/>
      <c r="LJ291" s="59"/>
      <c r="LK291" s="59"/>
      <c r="LL291" s="59"/>
      <c r="LM291" s="59"/>
      <c r="LN291" s="59"/>
      <c r="LO291" s="59"/>
      <c r="LP291" s="59"/>
      <c r="LQ291" s="59"/>
      <c r="LR291" s="59"/>
      <c r="LS291" s="59"/>
      <c r="LT291" s="59"/>
      <c r="LU291" s="59"/>
      <c r="LV291" s="59"/>
      <c r="LW291" s="59"/>
      <c r="LX291" s="59"/>
      <c r="LY291" s="59"/>
      <c r="LZ291" s="59"/>
      <c r="MA291" s="59"/>
      <c r="MB291" s="59"/>
      <c r="MC291" s="59"/>
      <c r="MD291" s="59"/>
      <c r="ME291" s="59"/>
      <c r="MF291" s="59"/>
      <c r="MG291" s="59"/>
      <c r="MH291" s="59"/>
      <c r="MI291" s="59"/>
      <c r="MJ291" s="59"/>
      <c r="MK291" s="59"/>
      <c r="ML291" s="59"/>
      <c r="MM291" s="59"/>
      <c r="MN291" s="59"/>
      <c r="MO291" s="59"/>
      <c r="MP291" s="59"/>
      <c r="MQ291" s="59"/>
      <c r="MR291" s="59"/>
      <c r="MS291" s="59"/>
      <c r="MT291" s="59"/>
      <c r="MU291" s="59"/>
      <c r="MV291" s="59"/>
      <c r="MW291" s="59"/>
      <c r="MX291" s="59"/>
      <c r="MY291" s="59"/>
      <c r="MZ291" s="59"/>
      <c r="NA291" s="59"/>
      <c r="NB291" s="59"/>
      <c r="NC291" s="59"/>
      <c r="ND291" s="59"/>
      <c r="NE291" s="59"/>
      <c r="NF291" s="59"/>
      <c r="NG291" s="59"/>
      <c r="NH291" s="59"/>
      <c r="NI291" s="59"/>
      <c r="NJ291" s="59"/>
      <c r="NK291" s="59"/>
      <c r="NL291" s="59"/>
      <c r="NM291" s="59"/>
      <c r="NN291" s="59"/>
      <c r="NO291" s="59"/>
      <c r="NP291" s="59"/>
      <c r="NQ291" s="59"/>
      <c r="NR291" s="59"/>
      <c r="NS291" s="59"/>
      <c r="NT291" s="59"/>
      <c r="NU291" s="59"/>
      <c r="NV291" s="59"/>
      <c r="NW291" s="59"/>
      <c r="NX291" s="59"/>
      <c r="NY291" s="59"/>
      <c r="NZ291" s="59"/>
      <c r="OA291" s="59"/>
      <c r="OB291" s="59"/>
      <c r="OC291" s="59"/>
      <c r="OD291" s="59"/>
      <c r="OE291" s="59"/>
      <c r="OF291" s="59"/>
      <c r="OG291" s="59"/>
      <c r="OH291" s="59"/>
      <c r="OI291" s="59"/>
      <c r="OJ291" s="59"/>
      <c r="OK291" s="59"/>
      <c r="OL291" s="59"/>
      <c r="OM291" s="59"/>
      <c r="ON291" s="59"/>
      <c r="OO291" s="59"/>
      <c r="OP291" s="59"/>
      <c r="OQ291" s="59"/>
      <c r="OR291" s="59"/>
      <c r="OS291" s="59"/>
      <c r="OT291" s="59"/>
      <c r="OU291" s="59"/>
      <c r="OV291" s="59"/>
      <c r="OW291" s="59"/>
      <c r="OX291" s="59"/>
      <c r="OY291" s="59"/>
      <c r="OZ291" s="59"/>
      <c r="PA291" s="59"/>
      <c r="PB291" s="59"/>
      <c r="PC291" s="59"/>
      <c r="PD291" s="59"/>
      <c r="PE291" s="59"/>
      <c r="PF291" s="59"/>
      <c r="PG291" s="59"/>
      <c r="PH291" s="59"/>
      <c r="PI291" s="59"/>
      <c r="PJ291" s="59"/>
      <c r="PK291" s="59"/>
      <c r="PL291" s="59"/>
      <c r="PM291" s="59"/>
      <c r="PN291" s="59"/>
      <c r="PO291" s="59"/>
      <c r="PP291" s="59"/>
      <c r="PQ291" s="59"/>
      <c r="PR291" s="59"/>
      <c r="PS291" s="59"/>
      <c r="PT291" s="59"/>
      <c r="PU291" s="59"/>
      <c r="PV291" s="59"/>
      <c r="PW291" s="59"/>
      <c r="PX291" s="59"/>
      <c r="PY291" s="59"/>
      <c r="PZ291" s="59"/>
      <c r="QA291" s="59"/>
      <c r="QB291" s="59"/>
      <c r="QC291" s="59"/>
      <c r="QD291" s="59"/>
      <c r="QE291" s="59"/>
      <c r="QF291" s="59"/>
      <c r="QG291" s="59"/>
      <c r="QH291" s="59"/>
      <c r="QI291" s="59"/>
      <c r="QJ291" s="59"/>
      <c r="QK291" s="59"/>
      <c r="QL291" s="59"/>
      <c r="QM291" s="59"/>
      <c r="QN291" s="59"/>
      <c r="QO291" s="59"/>
      <c r="QP291" s="59"/>
      <c r="QQ291" s="59"/>
      <c r="QR291" s="59"/>
      <c r="QS291" s="59"/>
      <c r="QT291" s="59"/>
      <c r="QU291" s="59"/>
      <c r="QV291" s="59"/>
      <c r="QW291" s="59"/>
      <c r="QX291" s="59"/>
      <c r="QY291" s="59"/>
      <c r="QZ291" s="59"/>
      <c r="RA291" s="59"/>
      <c r="RB291" s="59"/>
      <c r="RC291" s="59"/>
      <c r="RD291" s="59"/>
      <c r="RE291" s="59"/>
      <c r="RF291" s="59"/>
      <c r="RG291" s="59"/>
      <c r="RH291" s="59"/>
      <c r="RI291" s="59"/>
      <c r="RJ291" s="59"/>
      <c r="RK291" s="59"/>
      <c r="RL291" s="59"/>
      <c r="RM291" s="59"/>
      <c r="RN291" s="59"/>
      <c r="RO291" s="59"/>
      <c r="RP291" s="59"/>
      <c r="RQ291" s="59"/>
      <c r="RR291" s="59"/>
      <c r="RS291" s="59"/>
      <c r="RT291" s="59"/>
      <c r="RU291" s="59"/>
      <c r="RV291" s="59"/>
      <c r="RW291" s="59"/>
      <c r="RX291" s="59"/>
      <c r="RY291" s="59"/>
      <c r="RZ291" s="59"/>
      <c r="SA291" s="59"/>
      <c r="SB291" s="59"/>
      <c r="SC291" s="59"/>
      <c r="SD291" s="59"/>
      <c r="SE291" s="59"/>
      <c r="SF291" s="59"/>
      <c r="SG291" s="59"/>
      <c r="SH291" s="59"/>
      <c r="SI291" s="59"/>
      <c r="SJ291" s="59"/>
      <c r="SK291" s="59"/>
      <c r="SL291" s="59"/>
      <c r="SM291" s="59"/>
      <c r="SN291" s="59"/>
      <c r="SO291" s="59"/>
      <c r="SP291" s="59"/>
      <c r="SQ291" s="59"/>
      <c r="SR291" s="59"/>
      <c r="SS291" s="59"/>
      <c r="ST291" s="59"/>
      <c r="SU291" s="59"/>
      <c r="SV291" s="59"/>
      <c r="SW291" s="59"/>
      <c r="SX291" s="59"/>
      <c r="SY291" s="59"/>
      <c r="SZ291" s="59"/>
      <c r="TA291" s="59"/>
      <c r="TB291" s="59"/>
      <c r="TC291" s="59"/>
      <c r="TD291" s="59"/>
      <c r="TE291" s="59"/>
      <c r="TF291" s="59"/>
      <c r="TG291" s="59"/>
      <c r="TH291" s="59"/>
      <c r="TI291" s="59"/>
      <c r="TJ291" s="59"/>
      <c r="TK291" s="59"/>
      <c r="TL291" s="59"/>
      <c r="TM291" s="59"/>
      <c r="TN291" s="59"/>
      <c r="TO291" s="59"/>
      <c r="TP291" s="59"/>
      <c r="TQ291" s="59"/>
      <c r="TR291" s="59"/>
      <c r="TS291" s="59"/>
      <c r="TT291" s="59"/>
      <c r="TU291" s="59"/>
      <c r="TV291" s="59"/>
      <c r="TW291" s="59"/>
      <c r="TX291" s="59"/>
      <c r="TY291" s="59"/>
      <c r="TZ291" s="59"/>
      <c r="UA291" s="59"/>
      <c r="UB291" s="59"/>
      <c r="UC291" s="59"/>
      <c r="UD291" s="59"/>
      <c r="UE291" s="59"/>
      <c r="UF291" s="59"/>
      <c r="UG291" s="59"/>
      <c r="UH291" s="59"/>
      <c r="UI291" s="59"/>
      <c r="UJ291" s="59"/>
      <c r="UK291" s="59"/>
      <c r="UL291" s="59"/>
      <c r="UM291" s="59"/>
      <c r="UN291" s="59"/>
      <c r="UO291" s="59"/>
      <c r="UP291" s="59"/>
      <c r="UQ291" s="59"/>
      <c r="UR291" s="59"/>
      <c r="US291" s="59"/>
      <c r="UT291" s="59"/>
      <c r="UU291" s="59"/>
      <c r="UV291" s="59"/>
      <c r="UW291" s="59"/>
      <c r="UX291" s="59"/>
      <c r="UY291" s="59"/>
      <c r="UZ291" s="59"/>
      <c r="VA291" s="59"/>
      <c r="VB291" s="59"/>
      <c r="VC291" s="59"/>
      <c r="VD291" s="59"/>
      <c r="VE291" s="59"/>
      <c r="VF291" s="59"/>
      <c r="VG291" s="59"/>
      <c r="VH291" s="59"/>
      <c r="VI291" s="59"/>
      <c r="VJ291" s="59"/>
      <c r="VK291" s="59"/>
      <c r="VL291" s="59"/>
      <c r="VM291" s="59"/>
      <c r="VN291" s="59"/>
      <c r="VO291" s="59"/>
      <c r="VP291" s="59"/>
      <c r="VQ291" s="59"/>
      <c r="VR291" s="59"/>
      <c r="VS291" s="59"/>
      <c r="VT291" s="59"/>
      <c r="VU291" s="59"/>
      <c r="VV291" s="59"/>
      <c r="VW291" s="59"/>
      <c r="VX291" s="59"/>
      <c r="VY291" s="59"/>
      <c r="VZ291" s="59"/>
      <c r="WA291" s="59"/>
      <c r="WB291" s="59"/>
      <c r="WC291" s="59"/>
      <c r="WD291" s="59"/>
      <c r="WE291" s="59"/>
      <c r="WF291" s="59"/>
      <c r="WG291" s="59"/>
      <c r="WH291" s="59"/>
      <c r="WI291" s="59"/>
      <c r="WJ291" s="59"/>
      <c r="WK291" s="59"/>
      <c r="WL291" s="59"/>
      <c r="WM291" s="59"/>
      <c r="WN291" s="59"/>
      <c r="WO291" s="59"/>
      <c r="WP291" s="59"/>
      <c r="WQ291" s="59"/>
      <c r="WR291" s="59"/>
      <c r="WS291" s="59"/>
      <c r="WT291" s="59"/>
      <c r="WU291" s="59"/>
      <c r="WV291" s="59"/>
      <c r="WW291" s="59"/>
      <c r="WX291" s="59"/>
      <c r="WY291" s="59"/>
      <c r="WZ291" s="59"/>
      <c r="XA291" s="59"/>
      <c r="XB291" s="59"/>
      <c r="XC291" s="59"/>
      <c r="XD291" s="59"/>
      <c r="XE291" s="59"/>
      <c r="XF291" s="59"/>
      <c r="XG291" s="59"/>
      <c r="XH291" s="59"/>
      <c r="XI291" s="59"/>
      <c r="XJ291" s="59"/>
      <c r="XK291" s="59"/>
      <c r="XL291" s="59"/>
      <c r="XM291" s="59"/>
      <c r="XN291" s="59"/>
      <c r="XO291" s="59"/>
      <c r="XP291" s="59"/>
      <c r="XQ291" s="59"/>
      <c r="XR291" s="59"/>
      <c r="XS291" s="59"/>
      <c r="XT291" s="59"/>
      <c r="XU291" s="59"/>
      <c r="XV291" s="59"/>
      <c r="XW291" s="59"/>
      <c r="XX291" s="59"/>
      <c r="XY291" s="59"/>
      <c r="XZ291" s="59"/>
      <c r="YA291" s="59"/>
      <c r="YB291" s="59"/>
      <c r="YC291" s="59"/>
      <c r="YD291" s="59"/>
      <c r="YE291" s="59"/>
      <c r="YF291" s="59"/>
      <c r="YG291" s="59"/>
      <c r="YH291" s="59"/>
      <c r="YI291" s="59"/>
      <c r="YJ291" s="59"/>
      <c r="YK291" s="59"/>
      <c r="YL291" s="59"/>
      <c r="YM291" s="59"/>
      <c r="YN291" s="59"/>
      <c r="YO291" s="59"/>
      <c r="YP291" s="59"/>
      <c r="YQ291" s="59"/>
      <c r="YR291" s="59"/>
      <c r="YS291" s="59"/>
      <c r="YT291" s="59"/>
      <c r="YU291" s="59"/>
      <c r="YV291" s="59"/>
      <c r="YW291" s="59"/>
      <c r="YX291" s="59"/>
      <c r="YY291" s="59"/>
      <c r="YZ291" s="59"/>
      <c r="ZA291" s="59"/>
      <c r="ZB291" s="59"/>
      <c r="ZC291" s="59"/>
      <c r="ZD291" s="59"/>
      <c r="ZE291" s="59"/>
      <c r="ZF291" s="59"/>
      <c r="ZG291" s="59"/>
      <c r="ZH291" s="59"/>
      <c r="ZI291" s="59"/>
      <c r="ZJ291" s="59"/>
      <c r="ZK291" s="59"/>
      <c r="ZL291" s="59"/>
      <c r="ZM291" s="59"/>
      <c r="ZN291" s="59"/>
      <c r="ZO291" s="59"/>
      <c r="ZP291" s="59"/>
      <c r="ZQ291" s="59"/>
      <c r="ZR291" s="59"/>
      <c r="ZS291" s="59"/>
      <c r="ZT291" s="59"/>
      <c r="ZU291" s="59"/>
      <c r="ZV291" s="59"/>
      <c r="ZW291" s="59"/>
      <c r="ZX291" s="59"/>
      <c r="ZY291" s="59"/>
      <c r="ZZ291" s="59"/>
      <c r="AAA291" s="59"/>
      <c r="AAB291" s="59"/>
      <c r="AAC291" s="59"/>
      <c r="AAD291" s="59"/>
      <c r="AAE291" s="59"/>
      <c r="AAF291" s="59"/>
      <c r="AAG291" s="59"/>
      <c r="AAH291" s="59"/>
      <c r="AAI291" s="59"/>
    </row>
    <row r="293" spans="1:711" s="109" customFormat="1" x14ac:dyDescent="0.25">
      <c r="A293" s="217" t="str">
        <f>L293</f>
        <v>stp_cumcap_core</v>
      </c>
      <c r="B293" s="103" t="s">
        <v>127</v>
      </c>
      <c r="C293" s="104" t="s">
        <v>133</v>
      </c>
      <c r="D293" s="103" t="s">
        <v>125</v>
      </c>
      <c r="E293" s="105" t="s">
        <v>44</v>
      </c>
      <c r="F293" s="106" t="s">
        <v>16</v>
      </c>
      <c r="G293" s="106" t="s">
        <v>53</v>
      </c>
      <c r="H293" s="106" t="s">
        <v>55</v>
      </c>
      <c r="I293" s="106">
        <v>1810</v>
      </c>
      <c r="J293" s="106">
        <v>1940</v>
      </c>
      <c r="K293" s="168" t="s">
        <v>75</v>
      </c>
      <c r="L293" s="81" t="str">
        <f>C293&amp;"_"&amp;H293&amp;"_"&amp;E293</f>
        <v>stp_cumcap_core</v>
      </c>
      <c r="M293" s="108">
        <v>4.8204709097976126</v>
      </c>
      <c r="N293" s="80"/>
      <c r="O293" s="80"/>
      <c r="P293" s="80"/>
      <c r="Q293" s="80"/>
      <c r="R293" s="80"/>
      <c r="S293" s="80"/>
      <c r="T293" s="80"/>
      <c r="U293" s="80"/>
      <c r="V293" s="80"/>
      <c r="W293" s="108">
        <v>58.068746705546616</v>
      </c>
      <c r="X293" s="80"/>
      <c r="Y293" s="80"/>
      <c r="Z293" s="80"/>
      <c r="AA293" s="80"/>
      <c r="AB293" s="80"/>
      <c r="AC293" s="80"/>
      <c r="AD293" s="80"/>
      <c r="AE293" s="80"/>
      <c r="AF293" s="80"/>
      <c r="AG293" s="108">
        <v>171.99199188254562</v>
      </c>
      <c r="AH293" s="80"/>
      <c r="AI293" s="80"/>
      <c r="AJ293" s="80"/>
      <c r="AK293" s="80"/>
      <c r="AL293" s="80"/>
      <c r="AM293" s="80"/>
      <c r="AN293" s="80"/>
      <c r="AO293" s="80"/>
      <c r="AP293" s="80"/>
      <c r="AQ293" s="108">
        <v>350.09080870732038</v>
      </c>
      <c r="AR293" s="80"/>
      <c r="AS293" s="80"/>
      <c r="AT293" s="80"/>
      <c r="AU293" s="80"/>
      <c r="AV293" s="80"/>
      <c r="AW293" s="80"/>
      <c r="AX293" s="80"/>
      <c r="AY293" s="80"/>
      <c r="AZ293" s="80"/>
      <c r="BA293" s="108">
        <v>998.76172578209514</v>
      </c>
      <c r="BB293" s="80"/>
      <c r="BC293" s="80"/>
      <c r="BD293" s="80"/>
      <c r="BE293" s="80"/>
      <c r="BF293" s="80"/>
      <c r="BG293" s="80"/>
      <c r="BH293" s="80"/>
      <c r="BI293" s="80"/>
      <c r="BJ293" s="80"/>
      <c r="BK293" s="108">
        <v>1510.79572931647</v>
      </c>
      <c r="BL293" s="80"/>
      <c r="BM293" s="80"/>
      <c r="BN293" s="80"/>
      <c r="BO293" s="80"/>
      <c r="BP293" s="80"/>
      <c r="BQ293" s="80"/>
      <c r="BR293" s="80"/>
      <c r="BS293" s="80"/>
      <c r="BT293" s="107"/>
      <c r="BU293" s="108">
        <v>2701.3107810039701</v>
      </c>
      <c r="BV293" s="80"/>
      <c r="BW293" s="80"/>
      <c r="BX293" s="80"/>
      <c r="BY293" s="80"/>
      <c r="BZ293" s="80"/>
      <c r="CA293" s="80"/>
      <c r="CB293" s="80"/>
      <c r="CC293" s="107"/>
      <c r="CD293" s="107"/>
      <c r="CE293" s="108">
        <v>4797.00414431647</v>
      </c>
      <c r="CF293" s="80"/>
      <c r="CG293" s="80"/>
      <c r="CH293" s="80"/>
      <c r="CI293" s="80"/>
      <c r="CJ293" s="80"/>
      <c r="CK293" s="80"/>
      <c r="CL293" s="107"/>
      <c r="CM293" s="107"/>
      <c r="CN293" s="107"/>
      <c r="CO293" s="108">
        <v>7750.3993749414703</v>
      </c>
      <c r="CP293" s="80"/>
      <c r="CQ293" s="80"/>
      <c r="CR293" s="80"/>
      <c r="CS293" s="80"/>
      <c r="CT293" s="80"/>
      <c r="CU293" s="107"/>
      <c r="CV293" s="107"/>
      <c r="CW293" s="107"/>
      <c r="CX293" s="107"/>
      <c r="CY293" s="108">
        <v>13086.994430253972</v>
      </c>
      <c r="CZ293" s="80"/>
      <c r="DA293" s="80"/>
      <c r="DB293" s="80"/>
      <c r="DC293" s="80"/>
      <c r="DD293" s="107"/>
      <c r="DE293" s="107"/>
      <c r="DF293" s="107"/>
      <c r="DG293" s="107"/>
      <c r="DH293" s="107"/>
      <c r="DI293" s="108">
        <v>20993.2348564571</v>
      </c>
      <c r="DJ293" s="80"/>
      <c r="DK293" s="80"/>
      <c r="DL293" s="80"/>
      <c r="DM293" s="107"/>
      <c r="DN293" s="107"/>
      <c r="DO293" s="108"/>
      <c r="DP293" s="108"/>
      <c r="DQ293" s="80"/>
      <c r="DR293" s="80"/>
      <c r="DS293" s="108">
        <v>31776.139169205901</v>
      </c>
      <c r="DT293" s="80"/>
      <c r="DU293" s="80"/>
      <c r="DV293" s="80"/>
      <c r="DW293" s="80"/>
      <c r="EC293" s="108">
        <v>42483.61961166744</v>
      </c>
      <c r="EM293" s="108">
        <v>52775.416621672543</v>
      </c>
    </row>
    <row r="294" spans="1:711" s="49" customFormat="1" x14ac:dyDescent="0.25">
      <c r="A294" s="217" t="str">
        <f>L294</f>
        <v>stp_cumcap_rimFSU</v>
      </c>
      <c r="B294" s="43" t="s">
        <v>127</v>
      </c>
      <c r="C294" s="42" t="s">
        <v>133</v>
      </c>
      <c r="D294" s="43" t="s">
        <v>48</v>
      </c>
      <c r="E294" s="46" t="s">
        <v>205</v>
      </c>
      <c r="F294" s="90" t="s">
        <v>16</v>
      </c>
      <c r="G294" s="90" t="s">
        <v>53</v>
      </c>
      <c r="H294" s="90" t="s">
        <v>55</v>
      </c>
      <c r="I294" s="90"/>
      <c r="J294" s="90"/>
      <c r="K294" s="175" t="s">
        <v>48</v>
      </c>
      <c r="L294" s="47" t="str">
        <f>C294&amp;"_"&amp;H294&amp;"_"&amp;E294</f>
        <v>stp_cumcap_rimFSU</v>
      </c>
      <c r="M294" s="52"/>
      <c r="N294" s="33"/>
      <c r="O294" s="33"/>
      <c r="P294" s="33"/>
      <c r="Q294" s="33"/>
      <c r="R294" s="33"/>
      <c r="S294" s="33"/>
      <c r="T294" s="33"/>
      <c r="U294" s="33"/>
      <c r="V294" s="33"/>
      <c r="W294" s="52"/>
      <c r="X294" s="33"/>
      <c r="Y294" s="33"/>
      <c r="Z294" s="33"/>
      <c r="AA294" s="33"/>
      <c r="AB294" s="33"/>
      <c r="AC294" s="33"/>
      <c r="AD294" s="33"/>
      <c r="AE294" s="33"/>
      <c r="AF294" s="33"/>
      <c r="AG294" s="52"/>
      <c r="AH294" s="33"/>
      <c r="AI294" s="33"/>
      <c r="AJ294" s="33"/>
      <c r="AK294" s="33"/>
      <c r="AL294" s="33"/>
      <c r="AM294" s="33"/>
      <c r="AN294" s="33"/>
      <c r="AO294" s="33"/>
      <c r="AP294" s="33"/>
      <c r="AQ294" s="52"/>
      <c r="AR294" s="33"/>
      <c r="AS294" s="33"/>
      <c r="AT294" s="33"/>
      <c r="AU294" s="33"/>
      <c r="AV294" s="33"/>
      <c r="AW294" s="33"/>
      <c r="AX294" s="33"/>
      <c r="AY294" s="33"/>
      <c r="AZ294" s="33"/>
      <c r="BA294" s="52"/>
      <c r="BB294" s="33"/>
      <c r="BC294" s="33"/>
      <c r="BD294" s="33"/>
      <c r="BE294" s="33"/>
      <c r="BF294" s="33"/>
      <c r="BG294" s="33"/>
      <c r="BH294" s="33"/>
      <c r="BI294" s="33"/>
      <c r="BJ294" s="33"/>
      <c r="BK294" s="52"/>
      <c r="BL294" s="33"/>
      <c r="BM294" s="33"/>
      <c r="BN294" s="33"/>
      <c r="BO294" s="33"/>
      <c r="BP294" s="33"/>
      <c r="BQ294" s="33"/>
      <c r="BR294" s="33"/>
      <c r="BS294" s="33"/>
      <c r="BT294" s="84"/>
      <c r="BU294" s="52"/>
      <c r="BV294" s="33"/>
      <c r="BW294" s="33"/>
      <c r="BX294" s="33"/>
      <c r="BY294" s="33"/>
      <c r="BZ294" s="33"/>
      <c r="CA294" s="33"/>
      <c r="CB294" s="33"/>
      <c r="CC294" s="84"/>
      <c r="CD294" s="84"/>
      <c r="CE294" s="52"/>
      <c r="CF294" s="33"/>
      <c r="CG294" s="33"/>
      <c r="CH294" s="33"/>
      <c r="CI294" s="33"/>
      <c r="CJ294" s="33"/>
      <c r="CK294" s="33"/>
      <c r="CL294" s="84"/>
      <c r="CM294" s="84"/>
      <c r="CN294" s="84"/>
      <c r="CO294" s="52"/>
      <c r="CP294" s="33"/>
      <c r="CQ294" s="33"/>
      <c r="CR294" s="33"/>
      <c r="CS294" s="33"/>
      <c r="CT294" s="33"/>
      <c r="CU294" s="84"/>
      <c r="CV294" s="84"/>
      <c r="CW294" s="84"/>
      <c r="CX294" s="84"/>
      <c r="CY294" s="52"/>
      <c r="CZ294" s="33"/>
      <c r="DA294" s="33"/>
      <c r="DB294" s="33"/>
      <c r="DC294" s="33"/>
      <c r="DD294" s="84"/>
      <c r="DE294" s="84"/>
      <c r="DF294" s="84"/>
      <c r="DG294" s="84"/>
      <c r="DH294" s="84"/>
      <c r="DI294" s="52"/>
      <c r="DJ294" s="33"/>
      <c r="DK294" s="33"/>
      <c r="DL294" s="33"/>
      <c r="DM294" s="84"/>
      <c r="DN294" s="84"/>
      <c r="DO294" s="52"/>
      <c r="DP294" s="52"/>
      <c r="DQ294" s="33"/>
      <c r="DR294" s="33"/>
      <c r="DS294" s="52"/>
      <c r="DT294" s="33"/>
      <c r="DU294" s="33"/>
      <c r="DV294" s="33"/>
      <c r="DW294" s="33"/>
      <c r="EC294" s="52"/>
      <c r="ED294" s="52"/>
    </row>
    <row r="295" spans="1:711" s="109" customFormat="1" x14ac:dyDescent="0.25">
      <c r="A295" s="217" t="str">
        <f>L295</f>
        <v>stp_cumcap_rim</v>
      </c>
      <c r="B295" s="103" t="s">
        <v>127</v>
      </c>
      <c r="C295" s="104" t="s">
        <v>133</v>
      </c>
      <c r="D295" s="103" t="s">
        <v>126</v>
      </c>
      <c r="E295" s="105" t="s">
        <v>152</v>
      </c>
      <c r="F295" s="106" t="s">
        <v>16</v>
      </c>
      <c r="G295" s="106" t="s">
        <v>53</v>
      </c>
      <c r="H295" s="106" t="s">
        <v>55</v>
      </c>
      <c r="I295" s="106">
        <v>1810</v>
      </c>
      <c r="J295" s="106">
        <v>1940</v>
      </c>
      <c r="K295" s="168" t="s">
        <v>75</v>
      </c>
      <c r="L295" s="81" t="str">
        <f>C295&amp;"_"&amp;H295&amp;"_"&amp;E295</f>
        <v>stp_cumcap_rim</v>
      </c>
      <c r="M295" s="108">
        <v>0</v>
      </c>
      <c r="N295" s="80"/>
      <c r="O295" s="80"/>
      <c r="P295" s="80"/>
      <c r="Q295" s="80"/>
      <c r="R295" s="80"/>
      <c r="S295" s="80"/>
      <c r="T295" s="80"/>
      <c r="U295" s="80"/>
      <c r="V295" s="80"/>
      <c r="W295" s="108">
        <v>0</v>
      </c>
      <c r="X295" s="80"/>
      <c r="Y295" s="80"/>
      <c r="Z295" s="80"/>
      <c r="AA295" s="80"/>
      <c r="AB295" s="80"/>
      <c r="AC295" s="80"/>
      <c r="AD295" s="80"/>
      <c r="AE295" s="80"/>
      <c r="AF295" s="80"/>
      <c r="AG295" s="108">
        <v>0</v>
      </c>
      <c r="AH295" s="80"/>
      <c r="AI295" s="80"/>
      <c r="AJ295" s="80"/>
      <c r="AK295" s="80"/>
      <c r="AL295" s="80"/>
      <c r="AM295" s="80"/>
      <c r="AN295" s="80"/>
      <c r="AO295" s="80"/>
      <c r="AP295" s="80"/>
      <c r="AQ295" s="108">
        <v>36.7749375</v>
      </c>
      <c r="AR295" s="80"/>
      <c r="AS295" s="80"/>
      <c r="AT295" s="80"/>
      <c r="AU295" s="80"/>
      <c r="AV295" s="80"/>
      <c r="AW295" s="80"/>
      <c r="AX295" s="80"/>
      <c r="AY295" s="80"/>
      <c r="AZ295" s="80"/>
      <c r="BA295" s="108">
        <v>98.005208437500002</v>
      </c>
      <c r="BB295" s="80"/>
      <c r="BC295" s="80"/>
      <c r="BD295" s="80"/>
      <c r="BE295" s="80"/>
      <c r="BF295" s="80"/>
      <c r="BG295" s="80"/>
      <c r="BH295" s="80"/>
      <c r="BI295" s="80"/>
      <c r="BJ295" s="80"/>
      <c r="BK295" s="108">
        <v>226.533615</v>
      </c>
      <c r="BL295" s="80"/>
      <c r="BM295" s="80"/>
      <c r="BN295" s="80"/>
      <c r="BO295" s="80"/>
      <c r="BP295" s="80"/>
      <c r="BQ295" s="80"/>
      <c r="BR295" s="80"/>
      <c r="BS295" s="80"/>
      <c r="BT295" s="107"/>
      <c r="BU295" s="108">
        <v>541.14320531249996</v>
      </c>
      <c r="BV295" s="80"/>
      <c r="BW295" s="80"/>
      <c r="BX295" s="80"/>
      <c r="BY295" s="80"/>
      <c r="BZ295" s="80"/>
      <c r="CA295" s="80"/>
      <c r="CB295" s="80"/>
      <c r="CC295" s="107"/>
      <c r="CD295" s="107"/>
      <c r="CE295" s="108">
        <v>1557.63925275</v>
      </c>
      <c r="CF295" s="80"/>
      <c r="CG295" s="80"/>
      <c r="CH295" s="80"/>
      <c r="CI295" s="80"/>
      <c r="CJ295" s="80"/>
      <c r="CK295" s="80"/>
      <c r="CL295" s="107"/>
      <c r="CM295" s="107"/>
      <c r="CN295" s="107"/>
      <c r="CO295" s="108">
        <v>3235.6061010000003</v>
      </c>
      <c r="CP295" s="80"/>
      <c r="CQ295" s="80"/>
      <c r="CR295" s="80"/>
      <c r="CS295" s="80"/>
      <c r="CT295" s="80"/>
      <c r="CU295" s="107"/>
      <c r="CV295" s="107"/>
      <c r="CW295" s="107"/>
      <c r="CX295" s="107"/>
      <c r="CY295" s="108">
        <v>5573.7198523124998</v>
      </c>
      <c r="CZ295" s="80"/>
      <c r="DA295" s="80"/>
      <c r="DB295" s="80"/>
      <c r="DC295" s="80"/>
      <c r="DD295" s="107"/>
      <c r="DE295" s="107"/>
      <c r="DF295" s="107"/>
      <c r="DG295" s="107"/>
      <c r="DH295" s="107"/>
      <c r="DI295" s="108">
        <v>9313.5070032613639</v>
      </c>
      <c r="DJ295" s="80"/>
      <c r="DK295" s="80"/>
      <c r="DL295" s="80"/>
      <c r="DM295" s="107"/>
      <c r="DN295" s="107"/>
      <c r="DO295" s="108"/>
      <c r="DP295" s="108"/>
      <c r="DQ295" s="80"/>
      <c r="DR295" s="80"/>
      <c r="DS295" s="108">
        <v>13972.141473543179</v>
      </c>
      <c r="DT295" s="80"/>
      <c r="DU295" s="80"/>
      <c r="DV295" s="80"/>
      <c r="DW295" s="80"/>
      <c r="EC295" s="108">
        <v>18619.83431072655</v>
      </c>
      <c r="ED295" s="108"/>
    </row>
    <row r="296" spans="1:711" s="109" customFormat="1" x14ac:dyDescent="0.25">
      <c r="A296" s="217" t="str">
        <f>L296</f>
        <v>stp_cumcap_peri</v>
      </c>
      <c r="B296" s="103" t="s">
        <v>127</v>
      </c>
      <c r="C296" s="104" t="s">
        <v>133</v>
      </c>
      <c r="D296" s="103" t="s">
        <v>120</v>
      </c>
      <c r="E296" s="105" t="s">
        <v>45</v>
      </c>
      <c r="F296" s="106" t="s">
        <v>16</v>
      </c>
      <c r="G296" s="106" t="s">
        <v>53</v>
      </c>
      <c r="H296" s="106" t="s">
        <v>55</v>
      </c>
      <c r="I296" s="106">
        <v>1810</v>
      </c>
      <c r="J296" s="106">
        <v>1940</v>
      </c>
      <c r="K296" s="168" t="s">
        <v>75</v>
      </c>
      <c r="L296" s="81" t="str">
        <f>C296&amp;"_"&amp;H296&amp;"_"&amp;E296</f>
        <v>stp_cumcap_peri</v>
      </c>
      <c r="M296" s="108">
        <v>0</v>
      </c>
      <c r="N296" s="80"/>
      <c r="O296" s="80"/>
      <c r="P296" s="80"/>
      <c r="Q296" s="80"/>
      <c r="R296" s="80"/>
      <c r="S296" s="80"/>
      <c r="T296" s="80"/>
      <c r="U296" s="80"/>
      <c r="V296" s="80"/>
      <c r="W296" s="108">
        <v>0</v>
      </c>
      <c r="X296" s="80"/>
      <c r="Y296" s="80"/>
      <c r="Z296" s="80"/>
      <c r="AA296" s="80"/>
      <c r="AB296" s="80"/>
      <c r="AC296" s="80"/>
      <c r="AD296" s="80"/>
      <c r="AE296" s="80"/>
      <c r="AF296" s="80"/>
      <c r="AG296" s="108">
        <v>0</v>
      </c>
      <c r="AH296" s="80"/>
      <c r="AI296" s="80"/>
      <c r="AJ296" s="80"/>
      <c r="AK296" s="80"/>
      <c r="AL296" s="80"/>
      <c r="AM296" s="80"/>
      <c r="AN296" s="80"/>
      <c r="AO296" s="80"/>
      <c r="AP296" s="80"/>
      <c r="AQ296" s="108">
        <v>7.3549875</v>
      </c>
      <c r="AR296" s="80"/>
      <c r="AS296" s="80"/>
      <c r="AT296" s="80"/>
      <c r="AU296" s="80"/>
      <c r="AV296" s="80"/>
      <c r="AW296" s="80"/>
      <c r="AX296" s="80"/>
      <c r="AY296" s="80"/>
      <c r="AZ296" s="80"/>
      <c r="BA296" s="108">
        <v>19.6010416875</v>
      </c>
      <c r="BB296" s="80"/>
      <c r="BC296" s="80"/>
      <c r="BD296" s="80"/>
      <c r="BE296" s="80"/>
      <c r="BF296" s="80"/>
      <c r="BG296" s="80"/>
      <c r="BH296" s="80"/>
      <c r="BI296" s="80"/>
      <c r="BJ296" s="80"/>
      <c r="BK296" s="108">
        <v>37.951735499999998</v>
      </c>
      <c r="BL296" s="80"/>
      <c r="BM296" s="80"/>
      <c r="BN296" s="80"/>
      <c r="BO296" s="80"/>
      <c r="BP296" s="80"/>
      <c r="BQ296" s="80"/>
      <c r="BR296" s="80"/>
      <c r="BS296" s="80"/>
      <c r="BT296" s="130"/>
      <c r="BU296" s="108">
        <v>93.04059187499999</v>
      </c>
      <c r="BV296" s="80"/>
      <c r="BW296" s="80"/>
      <c r="BX296" s="80"/>
      <c r="BY296" s="80"/>
      <c r="BZ296" s="80"/>
      <c r="CA296" s="80"/>
      <c r="CB296" s="80"/>
      <c r="CC296" s="130"/>
      <c r="CD296" s="130"/>
      <c r="CE296" s="108">
        <v>182.3669150625</v>
      </c>
      <c r="CF296" s="80"/>
      <c r="CG296" s="80"/>
      <c r="CH296" s="80"/>
      <c r="CI296" s="80"/>
      <c r="CJ296" s="80"/>
      <c r="CK296" s="80"/>
      <c r="CL296" s="130"/>
      <c r="CM296" s="130"/>
      <c r="CN296" s="130"/>
      <c r="CO296" s="108">
        <v>293.61110100000002</v>
      </c>
      <c r="CP296" s="80"/>
      <c r="CQ296" s="80"/>
      <c r="CR296" s="80"/>
      <c r="CS296" s="80"/>
      <c r="CT296" s="80"/>
      <c r="CU296" s="130"/>
      <c r="CV296" s="130"/>
      <c r="CW296" s="130"/>
      <c r="CX296" s="130"/>
      <c r="CY296" s="108">
        <v>864.35813099999996</v>
      </c>
      <c r="CZ296" s="80"/>
      <c r="DA296" s="80"/>
      <c r="DB296" s="80"/>
      <c r="DC296" s="80"/>
      <c r="DD296" s="107"/>
      <c r="DE296" s="107"/>
      <c r="DF296" s="107"/>
      <c r="DG296" s="107"/>
      <c r="DH296" s="107"/>
      <c r="DI296" s="108">
        <v>4113.1463098870809</v>
      </c>
      <c r="DJ296" s="80"/>
      <c r="DK296" s="80"/>
      <c r="DL296" s="80"/>
      <c r="DM296" s="107"/>
      <c r="DN296" s="107"/>
      <c r="DO296" s="108"/>
      <c r="DP296" s="108"/>
      <c r="DQ296" s="80"/>
      <c r="DR296" s="80"/>
      <c r="DS296" s="108">
        <v>6531.7419593941941</v>
      </c>
      <c r="DT296" s="80"/>
      <c r="DU296" s="80"/>
      <c r="DV296" s="80"/>
      <c r="DW296" s="80"/>
      <c r="EC296" s="108">
        <v>9479.280956626013</v>
      </c>
      <c r="ED296" s="108"/>
    </row>
    <row r="297" spans="1:711" s="109" customFormat="1" x14ac:dyDescent="0.25">
      <c r="A297" s="217" t="str">
        <f>L297</f>
        <v>stp_cumcap_glob</v>
      </c>
      <c r="B297" s="103" t="s">
        <v>127</v>
      </c>
      <c r="C297" s="104" t="s">
        <v>133</v>
      </c>
      <c r="D297" s="103" t="s">
        <v>15</v>
      </c>
      <c r="E297" s="105" t="s">
        <v>46</v>
      </c>
      <c r="F297" s="106" t="s">
        <v>16</v>
      </c>
      <c r="G297" s="106" t="s">
        <v>53</v>
      </c>
      <c r="H297" s="106" t="s">
        <v>55</v>
      </c>
      <c r="I297" s="106">
        <v>1810</v>
      </c>
      <c r="J297" s="106">
        <v>1940</v>
      </c>
      <c r="K297" s="168" t="s">
        <v>75</v>
      </c>
      <c r="L297" s="81" t="str">
        <f>C297&amp;"_"&amp;H297&amp;"_"&amp;E297</f>
        <v>stp_cumcap_glob</v>
      </c>
      <c r="M297" s="108">
        <v>4.8204709097976126</v>
      </c>
      <c r="N297" s="80"/>
      <c r="O297" s="80"/>
      <c r="P297" s="80"/>
      <c r="Q297" s="80"/>
      <c r="R297" s="80"/>
      <c r="S297" s="80"/>
      <c r="T297" s="80"/>
      <c r="U297" s="80"/>
      <c r="V297" s="80"/>
      <c r="W297" s="108">
        <v>58.068746705546616</v>
      </c>
      <c r="X297" s="80"/>
      <c r="Y297" s="80"/>
      <c r="Z297" s="80"/>
      <c r="AA297" s="80"/>
      <c r="AB297" s="80"/>
      <c r="AC297" s="80"/>
      <c r="AD297" s="80"/>
      <c r="AE297" s="80"/>
      <c r="AF297" s="80"/>
      <c r="AG297" s="108">
        <v>171.99199188254562</v>
      </c>
      <c r="AH297" s="80"/>
      <c r="AI297" s="80"/>
      <c r="AJ297" s="80"/>
      <c r="AK297" s="80"/>
      <c r="AL297" s="80"/>
      <c r="AM297" s="80"/>
      <c r="AN297" s="80"/>
      <c r="AO297" s="80"/>
      <c r="AP297" s="80"/>
      <c r="AQ297" s="108">
        <v>394.22073370732039</v>
      </c>
      <c r="AR297" s="80"/>
      <c r="AS297" s="80"/>
      <c r="AT297" s="80"/>
      <c r="AU297" s="80"/>
      <c r="AV297" s="80"/>
      <c r="AW297" s="80"/>
      <c r="AX297" s="80"/>
      <c r="AY297" s="80"/>
      <c r="AZ297" s="80"/>
      <c r="BA297" s="108">
        <v>1116.3679759070951</v>
      </c>
      <c r="BB297" s="80"/>
      <c r="BC297" s="80"/>
      <c r="BD297" s="80"/>
      <c r="BE297" s="80"/>
      <c r="BF297" s="80"/>
      <c r="BG297" s="80"/>
      <c r="BH297" s="80"/>
      <c r="BI297" s="80"/>
      <c r="BJ297" s="80"/>
      <c r="BK297" s="108">
        <v>1775.2810798164701</v>
      </c>
      <c r="BL297" s="80"/>
      <c r="BM297" s="80"/>
      <c r="BN297" s="80"/>
      <c r="BO297" s="80"/>
      <c r="BP297" s="80"/>
      <c r="BQ297" s="80"/>
      <c r="BR297" s="80"/>
      <c r="BS297" s="80"/>
      <c r="BT297" s="108"/>
      <c r="BU297" s="108">
        <v>3335.4945781914698</v>
      </c>
      <c r="BV297" s="80"/>
      <c r="BW297" s="80"/>
      <c r="BX297" s="80"/>
      <c r="BY297" s="80"/>
      <c r="BZ297" s="80"/>
      <c r="CA297" s="80"/>
      <c r="CB297" s="80"/>
      <c r="CC297" s="108"/>
      <c r="CD297" s="108"/>
      <c r="CE297" s="108">
        <v>6537.0103121289703</v>
      </c>
      <c r="CF297" s="80"/>
      <c r="CG297" s="80"/>
      <c r="CH297" s="80"/>
      <c r="CI297" s="80"/>
      <c r="CJ297" s="80"/>
      <c r="CK297" s="80"/>
      <c r="CL297" s="108"/>
      <c r="CM297" s="108"/>
      <c r="CN297" s="108"/>
      <c r="CO297" s="108">
        <v>11279.616576941471</v>
      </c>
      <c r="CP297" s="80"/>
      <c r="CQ297" s="80"/>
      <c r="CR297" s="80"/>
      <c r="CS297" s="80"/>
      <c r="CT297" s="80"/>
      <c r="CU297" s="108"/>
      <c r="CV297" s="108"/>
      <c r="CW297" s="108"/>
      <c r="CX297" s="108"/>
      <c r="CY297" s="108">
        <v>19525.072413566471</v>
      </c>
      <c r="CZ297" s="80"/>
      <c r="DA297" s="80"/>
      <c r="DB297" s="80"/>
      <c r="DC297" s="80"/>
      <c r="DD297" s="108"/>
      <c r="DE297" s="108"/>
      <c r="DF297" s="108"/>
      <c r="DG297" s="108"/>
      <c r="DH297" s="108"/>
      <c r="DI297" s="108">
        <v>34419.888169605547</v>
      </c>
      <c r="DJ297" s="80"/>
      <c r="DK297" s="80"/>
      <c r="DL297" s="80"/>
      <c r="DM297" s="108"/>
      <c r="DN297" s="108"/>
      <c r="DO297" s="108"/>
      <c r="DP297" s="108"/>
      <c r="DQ297" s="80"/>
      <c r="DR297" s="80"/>
      <c r="DS297" s="108">
        <v>52280.022602143275</v>
      </c>
      <c r="DT297" s="80"/>
      <c r="DU297" s="80"/>
      <c r="DV297" s="80"/>
      <c r="DW297" s="80"/>
      <c r="EC297" s="108">
        <v>70582.734879020005</v>
      </c>
      <c r="ED297" s="108"/>
    </row>
    <row r="298" spans="1:711" x14ac:dyDescent="0.25">
      <c r="C298" s="42"/>
      <c r="F298" s="91"/>
      <c r="G298" s="91"/>
      <c r="H298" s="91"/>
      <c r="K298" s="172"/>
      <c r="L298" s="7"/>
      <c r="M298" s="9"/>
      <c r="W298" s="9"/>
      <c r="AG298" s="9"/>
      <c r="AQ298" s="9"/>
      <c r="BA298" s="9"/>
    </row>
    <row r="299" spans="1:711" s="109" customFormat="1" x14ac:dyDescent="0.25">
      <c r="A299" s="217" t="str">
        <f t="shared" ref="A299:A315" si="35">L299</f>
        <v>stp_cumuni_core</v>
      </c>
      <c r="B299" s="103" t="s">
        <v>127</v>
      </c>
      <c r="C299" s="104" t="s">
        <v>133</v>
      </c>
      <c r="D299" s="103" t="s">
        <v>125</v>
      </c>
      <c r="E299" s="105" t="s">
        <v>44</v>
      </c>
      <c r="F299" s="106" t="s">
        <v>74</v>
      </c>
      <c r="G299" s="106" t="s">
        <v>59</v>
      </c>
      <c r="H299" s="106" t="s">
        <v>60</v>
      </c>
      <c r="I299" s="106">
        <v>1810</v>
      </c>
      <c r="J299" s="106">
        <v>1940</v>
      </c>
      <c r="K299" s="168" t="s">
        <v>75</v>
      </c>
      <c r="L299" s="81" t="str">
        <f>C299&amp;"_"&amp;H299&amp;"_"&amp;E299</f>
        <v>stp_cumuni_core</v>
      </c>
      <c r="M299" s="110">
        <v>8</v>
      </c>
      <c r="W299" s="110">
        <v>289.33333333333331</v>
      </c>
      <c r="AG299" s="110">
        <v>1151.3433333333332</v>
      </c>
      <c r="AQ299" s="110">
        <v>3501.318787878788</v>
      </c>
      <c r="BA299" s="110">
        <v>7917.7387337662349</v>
      </c>
      <c r="BG299" s="107"/>
      <c r="BH299" s="107"/>
      <c r="BI299" s="107"/>
      <c r="BJ299" s="107"/>
      <c r="BK299" s="110">
        <v>13033.606024610486</v>
      </c>
      <c r="BP299" s="107"/>
      <c r="BQ299" s="107"/>
      <c r="BR299" s="107"/>
      <c r="BS299" s="107"/>
      <c r="BT299" s="107"/>
      <c r="BU299" s="110">
        <v>18907.335862440137</v>
      </c>
      <c r="BY299" s="107"/>
      <c r="BZ299" s="107"/>
      <c r="CA299" s="107"/>
      <c r="CB299" s="107"/>
      <c r="CC299" s="107"/>
      <c r="CD299" s="107"/>
      <c r="CE299" s="110">
        <v>26138.702067105864</v>
      </c>
      <c r="CH299" s="107"/>
      <c r="CI299" s="107"/>
      <c r="CJ299" s="107"/>
      <c r="CK299" s="107"/>
      <c r="CL299" s="107"/>
      <c r="CM299" s="107"/>
      <c r="CN299" s="107"/>
      <c r="CO299" s="110">
        <v>35560.605908851569</v>
      </c>
      <c r="CP299" s="110"/>
      <c r="CQ299" s="107"/>
      <c r="CR299" s="107"/>
      <c r="CS299" s="107"/>
      <c r="CT299" s="107"/>
      <c r="CU299" s="107"/>
      <c r="CV299" s="107"/>
      <c r="CW299" s="107"/>
      <c r="CX299" s="107"/>
      <c r="CY299" s="160">
        <v>46974.018935148357</v>
      </c>
      <c r="CZ299" s="108"/>
      <c r="DA299" s="108"/>
      <c r="DB299" s="108"/>
      <c r="DC299" s="108"/>
      <c r="DD299" s="108"/>
      <c r="DE299" s="108"/>
      <c r="DF299" s="108"/>
      <c r="DG299" s="108"/>
      <c r="DH299" s="108"/>
      <c r="DI299" s="108">
        <v>63441.890881474799</v>
      </c>
      <c r="DJ299" s="108"/>
      <c r="DK299" s="108"/>
      <c r="DL299" s="108"/>
      <c r="DM299" s="108"/>
      <c r="DN299" s="108"/>
      <c r="DO299" s="108"/>
      <c r="DP299" s="108"/>
      <c r="DQ299" s="108"/>
      <c r="DR299" s="108"/>
      <c r="DS299" s="108">
        <v>89290.109719452419</v>
      </c>
      <c r="DT299" s="108"/>
      <c r="DU299" s="108"/>
      <c r="DV299" s="108"/>
      <c r="DW299" s="108"/>
      <c r="DX299" s="108"/>
      <c r="DY299" s="108"/>
      <c r="DZ299" s="108"/>
      <c r="EA299" s="108"/>
      <c r="EB299" s="108"/>
      <c r="EC299" s="107">
        <v>107727.53268950274</v>
      </c>
      <c r="ED299" s="108"/>
      <c r="EE299" s="108"/>
      <c r="EF299" s="108"/>
      <c r="EG299" s="108"/>
      <c r="EH299" s="108"/>
      <c r="EI299" s="108"/>
      <c r="EJ299" s="108"/>
      <c r="EK299" s="108"/>
      <c r="EL299" s="108"/>
      <c r="EM299" s="107">
        <v>133658.93298349768</v>
      </c>
    </row>
    <row r="300" spans="1:711" x14ac:dyDescent="0.25">
      <c r="A300" s="217" t="str">
        <f t="shared" si="35"/>
        <v>stp_cumuni_rimFSU</v>
      </c>
      <c r="B300" s="43" t="s">
        <v>127</v>
      </c>
      <c r="C300" s="42" t="s">
        <v>133</v>
      </c>
      <c r="D300" s="43" t="s">
        <v>48</v>
      </c>
      <c r="E300" s="46" t="s">
        <v>205</v>
      </c>
      <c r="F300" s="90" t="s">
        <v>74</v>
      </c>
      <c r="G300" s="90" t="s">
        <v>59</v>
      </c>
      <c r="H300" s="90" t="s">
        <v>60</v>
      </c>
      <c r="I300" s="90"/>
      <c r="J300" s="90"/>
      <c r="K300" s="175" t="s">
        <v>48</v>
      </c>
      <c r="L300" s="47" t="str">
        <f>C300&amp;"_"&amp;H300&amp;"_"&amp;E300</f>
        <v>stp_cumuni_rimFSU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19"/>
      <c r="BH300" s="19"/>
      <c r="BI300" s="19"/>
      <c r="BJ300" s="19"/>
      <c r="BK300" s="5"/>
      <c r="BL300" s="5"/>
      <c r="BM300" s="5"/>
      <c r="BN300" s="5"/>
      <c r="BO300" s="5"/>
      <c r="BP300" s="19"/>
      <c r="BQ300" s="19"/>
      <c r="BR300" s="19"/>
      <c r="BS300" s="19"/>
      <c r="BT300" s="19"/>
      <c r="BU300" s="5"/>
      <c r="BV300" s="5"/>
      <c r="BW300" s="5"/>
      <c r="BX300" s="5"/>
      <c r="BY300" s="19"/>
      <c r="BZ300" s="19"/>
      <c r="CA300" s="19"/>
      <c r="CB300" s="19"/>
      <c r="CC300" s="19"/>
      <c r="CD300" s="19"/>
      <c r="CE300" s="5"/>
      <c r="CF300" s="5"/>
      <c r="CG300" s="5"/>
      <c r="CH300" s="19"/>
      <c r="CI300" s="19"/>
      <c r="CJ300" s="19"/>
      <c r="CK300" s="19"/>
      <c r="CL300" s="19"/>
      <c r="CM300" s="19"/>
      <c r="CN300" s="19"/>
      <c r="CO300" s="5"/>
      <c r="CP300" s="5"/>
      <c r="CQ300" s="19"/>
      <c r="CR300" s="19"/>
      <c r="CS300" s="19"/>
      <c r="CT300" s="19"/>
      <c r="CU300" s="19"/>
      <c r="CV300" s="19"/>
      <c r="CW300" s="19"/>
      <c r="CX300" s="19"/>
      <c r="CY300" s="13"/>
      <c r="CZ300" s="30"/>
      <c r="DA300" s="30"/>
      <c r="DB300" s="30"/>
      <c r="DC300" s="30"/>
      <c r="DD300" s="30"/>
      <c r="DE300" s="30"/>
      <c r="DF300" s="30"/>
      <c r="DG300" s="30"/>
      <c r="DH300" s="30"/>
      <c r="DI300" s="9"/>
      <c r="DJ300" s="30"/>
      <c r="DK300" s="30"/>
      <c r="DL300" s="30"/>
      <c r="DM300" s="30"/>
      <c r="DN300" s="30"/>
      <c r="DO300" s="30"/>
      <c r="DP300" s="30"/>
      <c r="DQ300" s="30"/>
      <c r="DR300" s="30"/>
      <c r="DS300" s="9"/>
      <c r="DV300" s="19"/>
      <c r="DW300" s="19"/>
      <c r="DX300" s="19"/>
      <c r="DY300" s="19"/>
      <c r="DZ300" s="19"/>
      <c r="EA300" s="19"/>
      <c r="EB300" s="19"/>
      <c r="EC300" s="19"/>
      <c r="ED300" s="3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711" s="109" customFormat="1" x14ac:dyDescent="0.25">
      <c r="A301" s="217" t="str">
        <f t="shared" si="35"/>
        <v>stp_cumuni_rim</v>
      </c>
      <c r="B301" s="103" t="s">
        <v>127</v>
      </c>
      <c r="C301" s="104" t="s">
        <v>133</v>
      </c>
      <c r="D301" s="103" t="s">
        <v>126</v>
      </c>
      <c r="E301" s="105" t="s">
        <v>152</v>
      </c>
      <c r="F301" s="106" t="s">
        <v>74</v>
      </c>
      <c r="G301" s="106" t="s">
        <v>59</v>
      </c>
      <c r="H301" s="106" t="s">
        <v>60</v>
      </c>
      <c r="I301" s="106">
        <v>1810</v>
      </c>
      <c r="J301" s="106">
        <v>1940</v>
      </c>
      <c r="K301" s="168" t="s">
        <v>75</v>
      </c>
      <c r="L301" s="81" t="str">
        <f>C301&amp;"_"&amp;H301&amp;"_"&amp;E301</f>
        <v>stp_cumuni_rim</v>
      </c>
      <c r="M301" s="110">
        <v>0</v>
      </c>
      <c r="W301" s="110">
        <v>0</v>
      </c>
      <c r="AG301" s="110">
        <v>0</v>
      </c>
      <c r="AQ301" s="110">
        <v>550.71428571428578</v>
      </c>
      <c r="BA301" s="110">
        <v>1685.1138888888891</v>
      </c>
      <c r="BG301" s="107"/>
      <c r="BH301" s="107"/>
      <c r="BI301" s="107"/>
      <c r="BJ301" s="107"/>
      <c r="BK301" s="110">
        <v>2477.0111111111109</v>
      </c>
      <c r="BP301" s="107"/>
      <c r="BQ301" s="107"/>
      <c r="BR301" s="107"/>
      <c r="BS301" s="107"/>
      <c r="BT301" s="107"/>
      <c r="BU301" s="110">
        <v>3896.2984920634926</v>
      </c>
      <c r="BY301" s="107"/>
      <c r="BZ301" s="107"/>
      <c r="CA301" s="107"/>
      <c r="CB301" s="107"/>
      <c r="CC301" s="107"/>
      <c r="CD301" s="107"/>
      <c r="CE301" s="110">
        <v>7059.6229873015882</v>
      </c>
      <c r="CH301" s="107"/>
      <c r="CI301" s="107"/>
      <c r="CJ301" s="107"/>
      <c r="CK301" s="107"/>
      <c r="CL301" s="107"/>
      <c r="CM301" s="107"/>
      <c r="CN301" s="107"/>
      <c r="CO301" s="110">
        <v>12056.153056944444</v>
      </c>
      <c r="CP301" s="110"/>
      <c r="CQ301" s="107"/>
      <c r="CR301" s="107"/>
      <c r="CS301" s="107"/>
      <c r="CT301" s="107"/>
      <c r="CU301" s="107"/>
      <c r="CV301" s="107"/>
      <c r="CW301" s="107"/>
      <c r="CX301" s="107"/>
      <c r="CY301" s="160">
        <v>16427.965709920634</v>
      </c>
      <c r="CZ301" s="108"/>
      <c r="DA301" s="108"/>
      <c r="DB301" s="108"/>
      <c r="DC301" s="108"/>
      <c r="DD301" s="108"/>
      <c r="DE301" s="108"/>
      <c r="DF301" s="108"/>
      <c r="DG301" s="108"/>
      <c r="DH301" s="108"/>
      <c r="DI301" s="108">
        <v>23666.089248675962</v>
      </c>
      <c r="DJ301" s="108"/>
      <c r="DK301" s="108"/>
      <c r="DL301" s="108"/>
      <c r="DM301" s="108"/>
      <c r="DN301" s="108"/>
      <c r="DO301" s="108"/>
      <c r="DP301" s="108"/>
      <c r="DQ301" s="108"/>
      <c r="DR301" s="108"/>
      <c r="DS301" s="108">
        <v>31882.470630871212</v>
      </c>
      <c r="DT301" s="80"/>
      <c r="DU301" s="80"/>
      <c r="DV301" s="107"/>
      <c r="DW301" s="107"/>
      <c r="DX301" s="107"/>
      <c r="DY301" s="107"/>
      <c r="DZ301" s="107"/>
      <c r="EA301" s="107"/>
      <c r="EB301" s="107"/>
      <c r="EC301" s="107">
        <v>39977.842609970488</v>
      </c>
      <c r="ED301" s="80"/>
      <c r="EE301" s="107"/>
      <c r="EF301" s="107"/>
      <c r="EG301" s="107"/>
      <c r="EH301" s="107"/>
      <c r="EI301" s="107"/>
      <c r="EJ301" s="107"/>
      <c r="EK301" s="107"/>
      <c r="EL301" s="107"/>
      <c r="EM301" s="107"/>
    </row>
    <row r="302" spans="1:711" s="109" customFormat="1" x14ac:dyDescent="0.25">
      <c r="A302" s="217" t="str">
        <f t="shared" si="35"/>
        <v>stp_cumuni_peri</v>
      </c>
      <c r="B302" s="103" t="s">
        <v>127</v>
      </c>
      <c r="C302" s="104" t="s">
        <v>133</v>
      </c>
      <c r="D302" s="103" t="s">
        <v>120</v>
      </c>
      <c r="E302" s="105" t="s">
        <v>45</v>
      </c>
      <c r="F302" s="106" t="s">
        <v>74</v>
      </c>
      <c r="G302" s="106" t="s">
        <v>59</v>
      </c>
      <c r="H302" s="106" t="s">
        <v>60</v>
      </c>
      <c r="I302" s="106">
        <v>1810</v>
      </c>
      <c r="J302" s="106">
        <v>1940</v>
      </c>
      <c r="K302" s="168" t="s">
        <v>75</v>
      </c>
      <c r="L302" s="81" t="str">
        <f>C302&amp;"_"&amp;H302&amp;"_"&amp;E302</f>
        <v>stp_cumuni_peri</v>
      </c>
      <c r="M302" s="110">
        <v>0</v>
      </c>
      <c r="W302" s="110">
        <v>0</v>
      </c>
      <c r="AG302" s="110">
        <v>0</v>
      </c>
      <c r="AQ302" s="110">
        <v>110.14285714285715</v>
      </c>
      <c r="BA302" s="110">
        <v>337.02277777777778</v>
      </c>
      <c r="BG302" s="107"/>
      <c r="BH302" s="107"/>
      <c r="BI302" s="107"/>
      <c r="BJ302" s="107"/>
      <c r="BK302" s="110">
        <v>438.25936507936512</v>
      </c>
      <c r="BP302" s="107"/>
      <c r="BQ302" s="107"/>
      <c r="BR302" s="107"/>
      <c r="BS302" s="107"/>
      <c r="BT302" s="107"/>
      <c r="BU302" s="110">
        <v>696.76769841269834</v>
      </c>
      <c r="BY302" s="107"/>
      <c r="BZ302" s="107"/>
      <c r="CA302" s="107"/>
      <c r="CB302" s="107"/>
      <c r="CC302" s="107"/>
      <c r="CD302" s="107"/>
      <c r="CE302" s="110">
        <v>989.48134603174594</v>
      </c>
      <c r="CH302" s="107"/>
      <c r="CI302" s="107"/>
      <c r="CJ302" s="107"/>
      <c r="CK302" s="107"/>
      <c r="CL302" s="107"/>
      <c r="CM302" s="107"/>
      <c r="CN302" s="107"/>
      <c r="CO302" s="110">
        <v>1338.2672496031746</v>
      </c>
      <c r="CP302" s="110"/>
      <c r="CQ302" s="107"/>
      <c r="CR302" s="107"/>
      <c r="CS302" s="107"/>
      <c r="CT302" s="107"/>
      <c r="CU302" s="107"/>
      <c r="CV302" s="107"/>
      <c r="CW302" s="107"/>
      <c r="CX302" s="107"/>
      <c r="CY302" s="108">
        <v>2472.4523357142857</v>
      </c>
      <c r="CZ302" s="108"/>
      <c r="DA302" s="108"/>
      <c r="DB302" s="108"/>
      <c r="DC302" s="108"/>
      <c r="DD302" s="108"/>
      <c r="DE302" s="108"/>
      <c r="DF302" s="108"/>
      <c r="DG302" s="108"/>
      <c r="DH302" s="108"/>
      <c r="DI302" s="108">
        <v>8423.6435718827197</v>
      </c>
      <c r="DJ302" s="108"/>
      <c r="DK302" s="108"/>
      <c r="DL302" s="108"/>
      <c r="DM302" s="108"/>
      <c r="DN302" s="108"/>
      <c r="DO302" s="108"/>
      <c r="DP302" s="108"/>
      <c r="DQ302" s="108"/>
      <c r="DR302" s="108"/>
      <c r="DS302" s="108">
        <v>12418.152459107016</v>
      </c>
      <c r="DT302" s="80"/>
      <c r="DU302" s="80"/>
      <c r="DV302" s="107"/>
      <c r="DW302" s="107"/>
      <c r="DX302" s="107"/>
      <c r="DY302" s="107"/>
      <c r="DZ302" s="107"/>
      <c r="EA302" s="107"/>
      <c r="EB302" s="107"/>
      <c r="EC302" s="107">
        <v>17512.991368232506</v>
      </c>
      <c r="ED302" s="80"/>
      <c r="EE302" s="107"/>
      <c r="EF302" s="107"/>
      <c r="EG302" s="107"/>
      <c r="EH302" s="107"/>
      <c r="EI302" s="107"/>
      <c r="EJ302" s="107"/>
      <c r="EK302" s="107"/>
      <c r="EL302" s="107"/>
      <c r="EM302" s="107"/>
    </row>
    <row r="303" spans="1:711" s="109" customFormat="1" x14ac:dyDescent="0.25">
      <c r="A303" s="217" t="str">
        <f t="shared" si="35"/>
        <v>stp_cumuni_glob</v>
      </c>
      <c r="B303" s="103" t="s">
        <v>127</v>
      </c>
      <c r="C303" s="104" t="s">
        <v>133</v>
      </c>
      <c r="D303" s="103" t="s">
        <v>15</v>
      </c>
      <c r="E303" s="105" t="s">
        <v>46</v>
      </c>
      <c r="F303" s="106" t="s">
        <v>74</v>
      </c>
      <c r="G303" s="106" t="s">
        <v>59</v>
      </c>
      <c r="H303" s="106" t="s">
        <v>60</v>
      </c>
      <c r="I303" s="106">
        <v>1810</v>
      </c>
      <c r="J303" s="106">
        <v>1940</v>
      </c>
      <c r="K303" s="168" t="s">
        <v>75</v>
      </c>
      <c r="L303" s="81" t="str">
        <f>C303&amp;"_"&amp;H303&amp;"_"&amp;E303</f>
        <v>stp_cumuni_glob</v>
      </c>
      <c r="M303" s="110">
        <v>8</v>
      </c>
      <c r="W303" s="110">
        <v>289.33333333333331</v>
      </c>
      <c r="AG303" s="110">
        <v>1151.3433333333332</v>
      </c>
      <c r="AQ303" s="110">
        <v>4162.1759307359307</v>
      </c>
      <c r="BA303" s="110">
        <v>9939.8754004329021</v>
      </c>
      <c r="BG303" s="130"/>
      <c r="BH303" s="130"/>
      <c r="BI303" s="130"/>
      <c r="BJ303" s="130"/>
      <c r="BK303" s="110">
        <v>15948.876500800961</v>
      </c>
      <c r="BP303" s="130"/>
      <c r="BQ303" s="130"/>
      <c r="BR303" s="130"/>
      <c r="BS303" s="130"/>
      <c r="BT303" s="130"/>
      <c r="BU303" s="110">
        <v>23500.402052916328</v>
      </c>
      <c r="BY303" s="130"/>
      <c r="BZ303" s="130"/>
      <c r="CA303" s="130"/>
      <c r="CB303" s="130"/>
      <c r="CC303" s="130"/>
      <c r="CD303" s="130"/>
      <c r="CE303" s="110">
        <v>34187.8064004392</v>
      </c>
      <c r="CH303" s="130"/>
      <c r="CI303" s="130"/>
      <c r="CJ303" s="130"/>
      <c r="CK303" s="130"/>
      <c r="CL303" s="130"/>
      <c r="CM303" s="130"/>
      <c r="CN303" s="130"/>
      <c r="CO303" s="110">
        <v>48955.026215399186</v>
      </c>
      <c r="CP303" s="110"/>
      <c r="CQ303" s="130"/>
      <c r="CR303" s="130"/>
      <c r="CS303" s="130"/>
      <c r="CT303" s="130"/>
      <c r="CU303" s="130"/>
      <c r="CV303" s="130"/>
      <c r="CW303" s="130"/>
      <c r="CX303" s="130"/>
      <c r="CY303" s="108">
        <v>65874.436980783285</v>
      </c>
      <c r="CZ303" s="108"/>
      <c r="DA303" s="108"/>
      <c r="DB303" s="108"/>
      <c r="DC303" s="108"/>
      <c r="DD303" s="108"/>
      <c r="DE303" s="108"/>
      <c r="DF303" s="108"/>
      <c r="DG303" s="108"/>
      <c r="DH303" s="108"/>
      <c r="DI303" s="108">
        <v>95531.623702033481</v>
      </c>
      <c r="DJ303" s="108"/>
      <c r="DK303" s="108"/>
      <c r="DL303" s="108"/>
      <c r="DM303" s="108"/>
      <c r="DN303" s="108"/>
      <c r="DO303" s="108"/>
      <c r="DP303" s="108"/>
      <c r="DQ303" s="108"/>
      <c r="DR303" s="108"/>
      <c r="DS303" s="108">
        <v>133590.73280943066</v>
      </c>
      <c r="DT303" s="80"/>
      <c r="DU303" s="80"/>
      <c r="DV303" s="130"/>
      <c r="DW303" s="130"/>
      <c r="DX303" s="130"/>
      <c r="DY303" s="130"/>
      <c r="DZ303" s="130"/>
      <c r="EA303" s="130"/>
      <c r="EB303" s="130"/>
      <c r="EC303" s="130">
        <v>165218.36666770573</v>
      </c>
      <c r="ED303" s="80"/>
      <c r="EE303" s="130"/>
      <c r="EF303" s="130"/>
      <c r="EG303" s="130"/>
      <c r="EH303" s="130"/>
      <c r="EI303" s="130"/>
      <c r="EJ303" s="130"/>
      <c r="EK303" s="130"/>
      <c r="EL303" s="130"/>
      <c r="EM303" s="130"/>
    </row>
    <row r="304" spans="1:711" x14ac:dyDescent="0.25">
      <c r="C304" s="42"/>
      <c r="F304" s="91"/>
      <c r="G304" s="91"/>
      <c r="H304" s="91"/>
      <c r="K304" s="172"/>
      <c r="L304" s="7"/>
      <c r="M304" s="9"/>
      <c r="W304" s="9"/>
      <c r="AG304" s="9"/>
    </row>
    <row r="305" spans="1:171" s="49" customFormat="1" x14ac:dyDescent="0.25">
      <c r="A305" s="217" t="str">
        <f t="shared" si="35"/>
        <v>stp_avgcap_core</v>
      </c>
      <c r="B305" s="103" t="s">
        <v>127</v>
      </c>
      <c r="C305" s="104" t="s">
        <v>133</v>
      </c>
      <c r="D305" s="103" t="s">
        <v>125</v>
      </c>
      <c r="E305" s="105" t="s">
        <v>44</v>
      </c>
      <c r="F305" s="87" t="s">
        <v>62</v>
      </c>
      <c r="G305" s="87" t="s">
        <v>53</v>
      </c>
      <c r="H305" s="87" t="s">
        <v>61</v>
      </c>
      <c r="I305" s="88">
        <v>1840</v>
      </c>
      <c r="J305" s="88">
        <v>1940</v>
      </c>
      <c r="K305" s="167" t="s">
        <v>75</v>
      </c>
      <c r="L305" s="191" t="str">
        <f>C305&amp;"_"&amp;H305&amp;"_"&amp;E305</f>
        <v>stp_avgcap_core</v>
      </c>
      <c r="M305" s="190"/>
      <c r="W305" s="190"/>
      <c r="AG305" s="190"/>
      <c r="AQ305" s="190">
        <v>7.8158461022407089E-2</v>
      </c>
      <c r="BA305" s="190">
        <v>0.13724676775781819</v>
      </c>
      <c r="BK305" s="190">
        <v>0.10924270579141454</v>
      </c>
      <c r="BT305" s="122"/>
      <c r="BU305" s="190">
        <v>0.19213038242234373</v>
      </c>
      <c r="CC305" s="122"/>
      <c r="CD305" s="122"/>
      <c r="CE305" s="190">
        <v>0.30471288892215403</v>
      </c>
      <c r="CL305" s="122"/>
      <c r="CM305" s="122"/>
      <c r="CN305" s="122"/>
      <c r="CO305" s="190">
        <v>0.33534788342873095</v>
      </c>
      <c r="CU305" s="122"/>
      <c r="CV305" s="122"/>
      <c r="CW305" s="122"/>
      <c r="CX305" s="122"/>
      <c r="CY305" s="190">
        <v>0.46464348125859478</v>
      </c>
      <c r="DD305" s="122"/>
      <c r="DE305" s="122"/>
      <c r="DF305" s="122"/>
      <c r="DG305" s="122"/>
      <c r="DH305" s="122"/>
      <c r="DI305" s="190">
        <v>0.50149331547018028</v>
      </c>
      <c r="DM305" s="122"/>
      <c r="DN305" s="122"/>
      <c r="DO305" s="123"/>
      <c r="DP305" s="123"/>
      <c r="DQ305" s="123"/>
      <c r="DR305" s="123"/>
      <c r="DS305" s="190">
        <v>0.43547722065229355</v>
      </c>
      <c r="DV305" s="123"/>
      <c r="DW305" s="123"/>
      <c r="DX305" s="85"/>
      <c r="DY305" s="85"/>
      <c r="DZ305" s="85"/>
      <c r="EA305" s="85"/>
      <c r="EB305" s="85"/>
      <c r="EC305" s="190">
        <v>0.55458839175216701</v>
      </c>
      <c r="EE305" s="85"/>
      <c r="EF305" s="85"/>
      <c r="EG305" s="85"/>
      <c r="EH305" s="85"/>
      <c r="EI305" s="85"/>
      <c r="EJ305" s="85"/>
      <c r="EK305" s="85"/>
      <c r="EL305" s="85"/>
      <c r="EM305" s="190">
        <v>0.42444843385838604</v>
      </c>
      <c r="EN305" s="85"/>
      <c r="EO305" s="85"/>
      <c r="EP305" s="85"/>
      <c r="EQ305" s="85"/>
      <c r="ER305" s="85"/>
      <c r="ES305" s="85"/>
      <c r="ET305" s="85"/>
      <c r="EU305" s="85"/>
      <c r="EV305" s="85"/>
      <c r="EW305" s="85"/>
      <c r="EX305" s="85"/>
      <c r="EY305" s="85"/>
      <c r="EZ305" s="85"/>
      <c r="FA305" s="85"/>
      <c r="FB305" s="85"/>
      <c r="FC305" s="85"/>
      <c r="FD305" s="85"/>
      <c r="FE305" s="85"/>
      <c r="FF305" s="85"/>
      <c r="FG305" s="85"/>
      <c r="FH305" s="85"/>
      <c r="FI305" s="85"/>
      <c r="FJ305" s="85"/>
      <c r="FK305" s="85"/>
      <c r="FL305" s="85"/>
      <c r="FM305" s="85"/>
      <c r="FN305" s="85"/>
      <c r="FO305" s="85"/>
    </row>
    <row r="306" spans="1:171" s="49" customFormat="1" x14ac:dyDescent="0.25">
      <c r="A306" s="217" t="str">
        <f t="shared" si="35"/>
        <v>stp_avgcap_rimFSU</v>
      </c>
      <c r="B306" s="43" t="s">
        <v>127</v>
      </c>
      <c r="C306" s="42" t="s">
        <v>133</v>
      </c>
      <c r="D306" s="43" t="s">
        <v>48</v>
      </c>
      <c r="E306" s="46" t="s">
        <v>205</v>
      </c>
      <c r="F306" s="117" t="s">
        <v>62</v>
      </c>
      <c r="G306" s="117" t="s">
        <v>53</v>
      </c>
      <c r="H306" s="117" t="s">
        <v>61</v>
      </c>
      <c r="I306" s="90"/>
      <c r="J306" s="90"/>
      <c r="K306" s="177" t="s">
        <v>48</v>
      </c>
      <c r="L306" s="83" t="str">
        <f>C306&amp;"_"&amp;H306&amp;"_"&amp;E306</f>
        <v>stp_avgcap_rimFSU</v>
      </c>
      <c r="M306" s="190"/>
      <c r="W306" s="190"/>
      <c r="AG306" s="190"/>
      <c r="AQ306" s="190"/>
      <c r="BA306" s="190"/>
      <c r="BK306" s="190"/>
      <c r="BT306" s="122"/>
      <c r="BU306" s="190"/>
      <c r="CC306" s="122"/>
      <c r="CD306" s="122"/>
      <c r="CE306" s="190"/>
      <c r="CL306" s="122"/>
      <c r="CM306" s="122"/>
      <c r="CN306" s="122"/>
      <c r="CO306" s="190"/>
      <c r="CU306" s="122"/>
      <c r="CV306" s="122"/>
      <c r="CW306" s="122"/>
      <c r="CX306" s="122"/>
      <c r="CY306" s="190"/>
      <c r="DD306" s="122"/>
      <c r="DE306" s="122"/>
      <c r="DF306" s="122"/>
      <c r="DG306" s="122"/>
      <c r="DH306" s="122"/>
      <c r="DI306" s="190"/>
      <c r="DM306" s="122"/>
      <c r="DN306" s="122"/>
      <c r="DO306" s="123"/>
      <c r="DP306" s="123"/>
      <c r="DQ306" s="123"/>
      <c r="DR306" s="123"/>
      <c r="DS306" s="190"/>
      <c r="DV306" s="123"/>
      <c r="DW306" s="123"/>
      <c r="DX306" s="85"/>
      <c r="DY306" s="85"/>
      <c r="DZ306" s="85"/>
      <c r="EA306" s="85"/>
      <c r="EB306" s="85"/>
      <c r="EC306" s="190"/>
      <c r="EE306" s="85"/>
      <c r="EF306" s="85"/>
      <c r="EG306" s="85"/>
      <c r="EH306" s="85"/>
      <c r="EI306" s="85"/>
      <c r="EJ306" s="85"/>
      <c r="EK306" s="85"/>
      <c r="EL306" s="85"/>
      <c r="EM306" s="190"/>
      <c r="EN306" s="85"/>
      <c r="EO306" s="85"/>
      <c r="EP306" s="85"/>
      <c r="EQ306" s="85"/>
      <c r="ER306" s="85"/>
      <c r="ES306" s="85"/>
      <c r="ET306" s="85"/>
      <c r="EU306" s="85"/>
      <c r="EV306" s="85"/>
      <c r="EW306" s="85"/>
      <c r="EX306" s="85"/>
      <c r="EY306" s="85"/>
      <c r="EZ306" s="85"/>
      <c r="FA306" s="85"/>
      <c r="FB306" s="85"/>
      <c r="FC306" s="85"/>
      <c r="FD306" s="85"/>
      <c r="FE306" s="85"/>
      <c r="FF306" s="85"/>
      <c r="FG306" s="85"/>
      <c r="FH306" s="85"/>
      <c r="FI306" s="85"/>
      <c r="FJ306" s="85"/>
      <c r="FK306" s="85"/>
      <c r="FL306" s="85"/>
      <c r="FM306" s="85"/>
      <c r="FN306" s="85"/>
      <c r="FO306" s="85"/>
    </row>
    <row r="307" spans="1:171" s="49" customFormat="1" x14ac:dyDescent="0.25">
      <c r="A307" s="217" t="str">
        <f t="shared" si="35"/>
        <v>stp_avgcap_rim</v>
      </c>
      <c r="B307" s="103" t="s">
        <v>127</v>
      </c>
      <c r="C307" s="104" t="s">
        <v>133</v>
      </c>
      <c r="D307" s="103" t="s">
        <v>126</v>
      </c>
      <c r="E307" s="105" t="s">
        <v>152</v>
      </c>
      <c r="F307" s="87" t="s">
        <v>62</v>
      </c>
      <c r="G307" s="87" t="s">
        <v>53</v>
      </c>
      <c r="H307" s="87" t="s">
        <v>61</v>
      </c>
      <c r="I307" s="88">
        <v>1840</v>
      </c>
      <c r="J307" s="88">
        <v>1940</v>
      </c>
      <c r="K307" s="167" t="s">
        <v>75</v>
      </c>
      <c r="L307" s="191" t="str">
        <f>C307&amp;"_"&amp;H307&amp;"_"&amp;E307</f>
        <v>stp_avgcap_rim</v>
      </c>
      <c r="M307" s="190"/>
      <c r="W307" s="190"/>
      <c r="AG307" s="190"/>
      <c r="AQ307" s="190">
        <v>6.6776799610894944E-2</v>
      </c>
      <c r="BA307" s="190">
        <v>5.5766543807919122E-2</v>
      </c>
      <c r="BK307" s="190">
        <v>0.12871228124999998</v>
      </c>
      <c r="BT307" s="122"/>
      <c r="BU307" s="190">
        <v>0.23143447136563877</v>
      </c>
      <c r="CC307" s="122"/>
      <c r="CD307" s="122"/>
      <c r="CE307" s="190">
        <v>0.33642024013722122</v>
      </c>
      <c r="CL307" s="122"/>
      <c r="CM307" s="122"/>
      <c r="CN307" s="122"/>
      <c r="CO307" s="190">
        <v>0.34740156882591094</v>
      </c>
      <c r="CU307" s="122"/>
      <c r="CV307" s="122"/>
      <c r="CW307" s="122"/>
      <c r="CX307" s="122"/>
      <c r="CY307" s="190">
        <v>0.5031645265501139</v>
      </c>
      <c r="DD307" s="122"/>
      <c r="DE307" s="122"/>
      <c r="DF307" s="122"/>
      <c r="DG307" s="122"/>
      <c r="DH307" s="122"/>
      <c r="DI307" s="190">
        <v>0.54691965283463606</v>
      </c>
      <c r="DM307" s="122"/>
      <c r="DN307" s="122"/>
      <c r="DO307" s="123"/>
      <c r="DP307" s="123"/>
      <c r="DQ307" s="123"/>
      <c r="DR307" s="123"/>
      <c r="DS307" s="190">
        <v>0.59067637523007532</v>
      </c>
      <c r="DV307" s="123"/>
      <c r="DW307" s="123"/>
      <c r="DX307" s="85"/>
      <c r="DY307" s="85"/>
      <c r="DZ307" s="85"/>
      <c r="EA307" s="85"/>
      <c r="EB307" s="85"/>
      <c r="EC307" s="190">
        <v>0.59067637523007532</v>
      </c>
      <c r="EE307" s="85"/>
      <c r="EF307" s="85"/>
      <c r="EG307" s="85"/>
      <c r="EH307" s="85"/>
      <c r="EI307" s="85"/>
      <c r="EJ307" s="85"/>
      <c r="EK307" s="85"/>
      <c r="EL307" s="85"/>
      <c r="EM307" s="190"/>
      <c r="EN307" s="85"/>
      <c r="EO307" s="85"/>
      <c r="EP307" s="85"/>
      <c r="EQ307" s="85"/>
      <c r="ER307" s="85"/>
      <c r="ES307" s="85"/>
      <c r="ET307" s="85"/>
      <c r="EU307" s="85"/>
      <c r="EV307" s="85"/>
      <c r="EW307" s="85"/>
      <c r="EX307" s="85"/>
      <c r="EY307" s="85"/>
      <c r="EZ307" s="85"/>
      <c r="FA307" s="85"/>
      <c r="FB307" s="85"/>
      <c r="FC307" s="85"/>
      <c r="FD307" s="85"/>
      <c r="FE307" s="85"/>
      <c r="FF307" s="85"/>
      <c r="FG307" s="85"/>
      <c r="FH307" s="85"/>
      <c r="FI307" s="85"/>
      <c r="FJ307" s="85"/>
      <c r="FK307" s="85"/>
      <c r="FL307" s="85"/>
      <c r="FM307" s="85"/>
      <c r="FN307" s="85"/>
      <c r="FO307" s="85"/>
    </row>
    <row r="308" spans="1:171" s="49" customFormat="1" x14ac:dyDescent="0.25">
      <c r="A308" s="217" t="str">
        <f t="shared" si="35"/>
        <v>stp_avgcap_peri</v>
      </c>
      <c r="B308" s="103" t="s">
        <v>127</v>
      </c>
      <c r="C308" s="104" t="s">
        <v>133</v>
      </c>
      <c r="D308" s="103" t="s">
        <v>120</v>
      </c>
      <c r="E308" s="105" t="s">
        <v>45</v>
      </c>
      <c r="F308" s="87" t="s">
        <v>62</v>
      </c>
      <c r="G308" s="87" t="s">
        <v>53</v>
      </c>
      <c r="H308" s="87" t="s">
        <v>61</v>
      </c>
      <c r="I308" s="88">
        <v>1840</v>
      </c>
      <c r="J308" s="88">
        <v>1940</v>
      </c>
      <c r="K308" s="167" t="s">
        <v>75</v>
      </c>
      <c r="L308" s="191" t="str">
        <f>C308&amp;"_"&amp;H308&amp;"_"&amp;E308</f>
        <v>stp_avgcap_peri</v>
      </c>
      <c r="M308" s="190"/>
      <c r="W308" s="190"/>
      <c r="AG308" s="190"/>
      <c r="AQ308" s="190">
        <v>6.6776799610894944E-2</v>
      </c>
      <c r="BA308" s="190">
        <v>5.5766543807919129E-2</v>
      </c>
      <c r="BK308" s="190">
        <v>0.12871228124999998</v>
      </c>
      <c r="BT308" s="122"/>
      <c r="BU308" s="190">
        <v>0.23143447136563874</v>
      </c>
      <c r="CC308" s="122"/>
      <c r="CD308" s="122"/>
      <c r="CE308" s="190">
        <v>0.33642024013722127</v>
      </c>
      <c r="CL308" s="122"/>
      <c r="CM308" s="122"/>
      <c r="CN308" s="122"/>
      <c r="CO308" s="190">
        <v>0.34740156882591089</v>
      </c>
      <c r="CU308" s="122"/>
      <c r="CV308" s="122"/>
      <c r="CW308" s="122"/>
      <c r="CX308" s="122"/>
      <c r="CY308" s="190">
        <v>0.50316452655011401</v>
      </c>
      <c r="DD308" s="122"/>
      <c r="DE308" s="122"/>
      <c r="DF308" s="122"/>
      <c r="DG308" s="122"/>
      <c r="DH308" s="122"/>
      <c r="DI308" s="190">
        <v>0.54691965283463595</v>
      </c>
      <c r="DM308" s="122"/>
      <c r="DN308" s="122"/>
      <c r="DO308" s="123"/>
      <c r="DP308" s="123"/>
      <c r="DQ308" s="123"/>
      <c r="DR308" s="123"/>
      <c r="DS308" s="190">
        <v>0.59067637523007532</v>
      </c>
      <c r="DV308" s="123"/>
      <c r="DW308" s="123"/>
      <c r="DX308" s="85"/>
      <c r="DY308" s="85"/>
      <c r="DZ308" s="85"/>
      <c r="EA308" s="85"/>
      <c r="EB308" s="85"/>
      <c r="EC308" s="190">
        <v>0.59067637523007532</v>
      </c>
      <c r="EE308" s="85"/>
      <c r="EF308" s="85"/>
      <c r="EG308" s="85"/>
      <c r="EH308" s="85"/>
      <c r="EI308" s="85"/>
      <c r="EJ308" s="85"/>
      <c r="EK308" s="85"/>
      <c r="EL308" s="85"/>
      <c r="EM308" s="190"/>
      <c r="EN308" s="85"/>
      <c r="EO308" s="85"/>
      <c r="EP308" s="85"/>
      <c r="EQ308" s="85"/>
      <c r="ER308" s="85"/>
      <c r="ES308" s="85"/>
      <c r="ET308" s="85"/>
      <c r="EU308" s="85"/>
      <c r="EV308" s="85"/>
      <c r="EW308" s="85"/>
      <c r="EX308" s="85"/>
      <c r="EY308" s="85"/>
      <c r="EZ308" s="85"/>
      <c r="FA308" s="85"/>
      <c r="FB308" s="85"/>
      <c r="FC308" s="85"/>
      <c r="FD308" s="85"/>
      <c r="FE308" s="85"/>
      <c r="FF308" s="85"/>
      <c r="FG308" s="85"/>
      <c r="FH308" s="85"/>
      <c r="FI308" s="85"/>
      <c r="FJ308" s="85"/>
      <c r="FK308" s="85"/>
      <c r="FL308" s="85"/>
      <c r="FM308" s="85"/>
      <c r="FN308" s="85"/>
      <c r="FO308" s="85"/>
    </row>
    <row r="309" spans="1:171" s="49" customFormat="1" x14ac:dyDescent="0.25">
      <c r="A309" s="217" t="str">
        <f t="shared" si="35"/>
        <v>stp_avgcap_glob</v>
      </c>
      <c r="B309" s="103" t="s">
        <v>127</v>
      </c>
      <c r="C309" s="104" t="s">
        <v>133</v>
      </c>
      <c r="D309" s="103" t="s">
        <v>15</v>
      </c>
      <c r="E309" s="105" t="s">
        <v>46</v>
      </c>
      <c r="F309" s="87" t="s">
        <v>62</v>
      </c>
      <c r="G309" s="87" t="s">
        <v>53</v>
      </c>
      <c r="H309" s="87" t="s">
        <v>61</v>
      </c>
      <c r="I309" s="88">
        <v>1840</v>
      </c>
      <c r="J309" s="88">
        <v>1940</v>
      </c>
      <c r="K309" s="167" t="s">
        <v>75</v>
      </c>
      <c r="L309" s="191" t="str">
        <f>C309&amp;"_"&amp;H309&amp;"_"&amp;E309</f>
        <v>stp_avgcap_glob</v>
      </c>
      <c r="M309" s="190"/>
      <c r="W309" s="190"/>
      <c r="AG309" s="190"/>
      <c r="AQ309" s="190">
        <v>7.5809157963267745E-2</v>
      </c>
      <c r="BA309" s="190">
        <v>0.11736488304673173</v>
      </c>
      <c r="BK309" s="190">
        <v>0.11282750807203502</v>
      </c>
      <c r="BT309" s="86"/>
      <c r="BU309" s="190">
        <v>0.20072277856063564</v>
      </c>
      <c r="CC309" s="86"/>
      <c r="CD309" s="86"/>
      <c r="CE309" s="190">
        <v>0.31485109808305572</v>
      </c>
      <c r="CL309" s="86"/>
      <c r="CM309" s="86"/>
      <c r="CN309" s="86"/>
      <c r="CO309" s="190">
        <v>0.33984422963716676</v>
      </c>
      <c r="CU309" s="86"/>
      <c r="CV309" s="86"/>
      <c r="CW309" s="86"/>
      <c r="CX309" s="86"/>
      <c r="CY309" s="190">
        <v>0.47794861383897497</v>
      </c>
      <c r="DD309" s="86"/>
      <c r="DE309" s="86"/>
      <c r="DF309" s="86"/>
      <c r="DG309" s="86"/>
      <c r="DH309" s="86"/>
      <c r="DI309" s="190">
        <v>0.52146571658124574</v>
      </c>
      <c r="DM309" s="123"/>
      <c r="DN309" s="123"/>
      <c r="DO309" s="123"/>
      <c r="DP309" s="123"/>
      <c r="DQ309" s="123"/>
      <c r="DR309" s="123"/>
      <c r="DS309" s="190">
        <v>0.48942857527277023</v>
      </c>
      <c r="DV309" s="123"/>
      <c r="DW309" s="123"/>
      <c r="DX309" s="85"/>
      <c r="DY309" s="85"/>
      <c r="DZ309" s="85"/>
      <c r="EA309" s="85"/>
      <c r="EB309" s="85"/>
      <c r="EC309" s="190">
        <v>0.56927475998014687</v>
      </c>
      <c r="EE309" s="85"/>
      <c r="EF309" s="85"/>
      <c r="EG309" s="85"/>
      <c r="EH309" s="85"/>
      <c r="EI309" s="85"/>
      <c r="EJ309" s="85"/>
      <c r="EK309" s="85"/>
      <c r="EL309" s="85"/>
      <c r="EM309" s="190">
        <v>0.42444843385838604</v>
      </c>
      <c r="EN309" s="85"/>
      <c r="EO309" s="85"/>
      <c r="EP309" s="85"/>
      <c r="EQ309" s="85"/>
      <c r="ER309" s="85"/>
      <c r="ES309" s="85"/>
      <c r="ET309" s="85"/>
      <c r="EU309" s="85"/>
      <c r="EV309" s="85"/>
      <c r="EW309" s="85"/>
      <c r="EX309" s="85"/>
      <c r="EY309" s="85"/>
      <c r="EZ309" s="85"/>
      <c r="FA309" s="85"/>
      <c r="FB309" s="85"/>
      <c r="FC309" s="85"/>
      <c r="FD309" s="85"/>
      <c r="FE309" s="85"/>
      <c r="FF309" s="85"/>
      <c r="FG309" s="85"/>
      <c r="FH309" s="85"/>
      <c r="FI309" s="85"/>
      <c r="FJ309" s="85"/>
      <c r="FK309" s="85"/>
      <c r="FL309" s="85"/>
      <c r="FM309" s="85"/>
      <c r="FN309" s="85"/>
      <c r="FO309" s="85"/>
    </row>
    <row r="310" spans="1:171" s="49" customFormat="1" x14ac:dyDescent="0.25">
      <c r="A310" s="217"/>
      <c r="B310" s="34"/>
      <c r="C310" s="120"/>
      <c r="D310" s="124"/>
      <c r="E310" s="34"/>
      <c r="F310" s="119"/>
      <c r="G310" s="119"/>
      <c r="H310" s="119"/>
      <c r="I310" s="90"/>
      <c r="J310" s="90"/>
      <c r="K310" s="177"/>
      <c r="L310" s="83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</row>
    <row r="311" spans="1:171" s="49" customFormat="1" x14ac:dyDescent="0.25">
      <c r="A311" s="217" t="str">
        <f t="shared" si="35"/>
        <v>stp_maxcap_core</v>
      </c>
      <c r="B311" s="118" t="s">
        <v>127</v>
      </c>
      <c r="C311" s="120" t="s">
        <v>133</v>
      </c>
      <c r="D311" s="118" t="s">
        <v>125</v>
      </c>
      <c r="E311" s="49" t="s">
        <v>44</v>
      </c>
      <c r="F311" s="117" t="s">
        <v>63</v>
      </c>
      <c r="G311" s="117" t="s">
        <v>53</v>
      </c>
      <c r="H311" s="117" t="s">
        <v>64</v>
      </c>
      <c r="I311" s="90"/>
      <c r="J311" s="90"/>
      <c r="K311" s="177" t="s">
        <v>0</v>
      </c>
      <c r="L311" s="83" t="str">
        <f>C311&amp;"_"&amp;H311&amp;"_"&amp;E311</f>
        <v>stp_maxcap_core</v>
      </c>
      <c r="M311" s="125"/>
      <c r="N311" s="34"/>
      <c r="O311" s="34"/>
      <c r="P311" s="125"/>
      <c r="Q311" s="125"/>
      <c r="R311" s="125"/>
      <c r="S311" s="125"/>
      <c r="T311" s="125"/>
      <c r="U311" s="125"/>
      <c r="V311" s="125"/>
      <c r="W311" s="125"/>
      <c r="X311" s="34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  <c r="DB311" s="125"/>
      <c r="DC311" s="125"/>
      <c r="DD311" s="125"/>
      <c r="DE311" s="125"/>
      <c r="DF311" s="125"/>
      <c r="DG311" s="125"/>
      <c r="DH311" s="125"/>
      <c r="DI311" s="125"/>
      <c r="DJ311" s="125"/>
      <c r="DK311" s="125"/>
      <c r="DL311" s="125"/>
      <c r="DM311" s="125"/>
      <c r="DN311" s="125"/>
      <c r="DO311" s="34"/>
      <c r="DP311" s="34"/>
      <c r="DQ311" s="34"/>
      <c r="DR311" s="34"/>
      <c r="DS311" s="34"/>
      <c r="DT311" s="34"/>
      <c r="DU311" s="34"/>
      <c r="DV311" s="34"/>
      <c r="DW311" s="34"/>
    </row>
    <row r="312" spans="1:171" s="49" customFormat="1" x14ac:dyDescent="0.25">
      <c r="A312" s="217" t="str">
        <f t="shared" si="35"/>
        <v>stp_maxcap_rimFSU</v>
      </c>
      <c r="B312" s="118" t="s">
        <v>127</v>
      </c>
      <c r="C312" s="120" t="s">
        <v>133</v>
      </c>
      <c r="D312" s="118" t="s">
        <v>48</v>
      </c>
      <c r="E312" s="49" t="s">
        <v>205</v>
      </c>
      <c r="F312" s="117" t="s">
        <v>63</v>
      </c>
      <c r="G312" s="117" t="s">
        <v>53</v>
      </c>
      <c r="H312" s="117" t="s">
        <v>64</v>
      </c>
      <c r="I312" s="90"/>
      <c r="J312" s="90"/>
      <c r="K312" s="177" t="s">
        <v>48</v>
      </c>
      <c r="L312" s="83" t="str">
        <f>C312&amp;"_"&amp;H312&amp;"_"&amp;E312</f>
        <v>stp_maxcap_rimFSU</v>
      </c>
      <c r="M312" s="126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5"/>
      <c r="DG312" s="125"/>
      <c r="DH312" s="125"/>
      <c r="DI312" s="125"/>
      <c r="DJ312" s="125"/>
      <c r="DK312" s="125"/>
      <c r="DL312" s="125"/>
      <c r="DM312" s="125"/>
      <c r="DN312" s="125"/>
      <c r="DO312" s="34"/>
      <c r="DP312" s="34"/>
      <c r="DQ312" s="34"/>
      <c r="DR312" s="34"/>
      <c r="DS312" s="34"/>
      <c r="DT312" s="34"/>
      <c r="DU312" s="34"/>
      <c r="DV312" s="34"/>
      <c r="DW312" s="34"/>
    </row>
    <row r="313" spans="1:171" s="49" customFormat="1" x14ac:dyDescent="0.25">
      <c r="A313" s="217" t="str">
        <f t="shared" si="35"/>
        <v>stp_maxcap_rim</v>
      </c>
      <c r="B313" s="118" t="s">
        <v>127</v>
      </c>
      <c r="C313" s="120" t="s">
        <v>133</v>
      </c>
      <c r="D313" s="118" t="s">
        <v>126</v>
      </c>
      <c r="E313" s="49" t="s">
        <v>152</v>
      </c>
      <c r="F313" s="117" t="s">
        <v>63</v>
      </c>
      <c r="G313" s="117" t="s">
        <v>53</v>
      </c>
      <c r="H313" s="117" t="s">
        <v>64</v>
      </c>
      <c r="I313" s="90"/>
      <c r="J313" s="90"/>
      <c r="K313" s="177" t="s">
        <v>0</v>
      </c>
      <c r="L313" s="83" t="str">
        <f>C313&amp;"_"&amp;H313&amp;"_"&amp;E313</f>
        <v>stp_maxcap_rim</v>
      </c>
      <c r="M313" s="128"/>
      <c r="N313" s="34"/>
      <c r="O313" s="34"/>
      <c r="P313" s="125"/>
      <c r="Q313" s="125"/>
      <c r="R313" s="125"/>
      <c r="S313" s="125"/>
      <c r="T313" s="125"/>
      <c r="U313" s="125"/>
      <c r="V313" s="125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  <c r="DB313" s="125"/>
      <c r="DC313" s="125"/>
      <c r="DD313" s="125"/>
      <c r="DE313" s="125"/>
      <c r="DF313" s="125"/>
      <c r="DG313" s="125"/>
      <c r="DH313" s="125"/>
      <c r="DI313" s="125"/>
      <c r="DJ313" s="125"/>
      <c r="DK313" s="125"/>
      <c r="DL313" s="125"/>
      <c r="DM313" s="125"/>
      <c r="DN313" s="125"/>
      <c r="DO313" s="34"/>
      <c r="DP313" s="34"/>
      <c r="DQ313" s="34"/>
      <c r="DR313" s="34"/>
      <c r="DS313" s="34"/>
      <c r="DT313" s="34"/>
      <c r="DU313" s="34"/>
      <c r="DV313" s="34"/>
      <c r="DW313" s="34"/>
    </row>
    <row r="314" spans="1:171" s="49" customFormat="1" x14ac:dyDescent="0.25">
      <c r="A314" s="217" t="str">
        <f t="shared" si="35"/>
        <v>stp_maxcap_peri</v>
      </c>
      <c r="B314" s="118" t="s">
        <v>127</v>
      </c>
      <c r="C314" s="120" t="s">
        <v>133</v>
      </c>
      <c r="D314" s="118" t="s">
        <v>120</v>
      </c>
      <c r="E314" s="49" t="s">
        <v>45</v>
      </c>
      <c r="F314" s="117" t="s">
        <v>63</v>
      </c>
      <c r="G314" s="117" t="s">
        <v>53</v>
      </c>
      <c r="H314" s="117" t="s">
        <v>64</v>
      </c>
      <c r="I314" s="90"/>
      <c r="J314" s="90"/>
      <c r="K314" s="177" t="s">
        <v>0</v>
      </c>
      <c r="L314" s="83" t="str">
        <f>C314&amp;"_"&amp;H314&amp;"_"&amp;E314</f>
        <v>stp_maxcap_peri</v>
      </c>
      <c r="M314" s="128"/>
      <c r="N314" s="34"/>
      <c r="O314" s="34"/>
      <c r="P314" s="125"/>
      <c r="Q314" s="125"/>
      <c r="R314" s="125"/>
      <c r="S314" s="125"/>
      <c r="T314" s="125"/>
      <c r="U314" s="125"/>
      <c r="V314" s="125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25"/>
      <c r="DD314" s="125"/>
      <c r="DE314" s="125"/>
      <c r="DF314" s="125"/>
      <c r="DG314" s="125"/>
      <c r="DH314" s="125"/>
      <c r="DI314" s="125"/>
      <c r="DJ314" s="125"/>
      <c r="DK314" s="125"/>
      <c r="DL314" s="125"/>
      <c r="DM314" s="125"/>
      <c r="DN314" s="125"/>
      <c r="DO314" s="34"/>
      <c r="DP314" s="34"/>
      <c r="DQ314" s="34"/>
      <c r="DR314" s="34"/>
      <c r="DS314" s="34"/>
      <c r="DT314" s="34"/>
      <c r="DU314" s="34"/>
      <c r="DV314" s="34"/>
      <c r="DW314" s="34"/>
    </row>
    <row r="315" spans="1:171" s="49" customFormat="1" x14ac:dyDescent="0.25">
      <c r="A315" s="217" t="str">
        <f t="shared" si="35"/>
        <v>stp_maxcap_glob</v>
      </c>
      <c r="B315" s="118" t="s">
        <v>127</v>
      </c>
      <c r="C315" s="120" t="s">
        <v>133</v>
      </c>
      <c r="D315" s="118" t="s">
        <v>15</v>
      </c>
      <c r="E315" s="49" t="s">
        <v>46</v>
      </c>
      <c r="F315" s="117" t="s">
        <v>63</v>
      </c>
      <c r="G315" s="117" t="s">
        <v>53</v>
      </c>
      <c r="H315" s="117" t="s">
        <v>64</v>
      </c>
      <c r="I315" s="90"/>
      <c r="J315" s="90"/>
      <c r="K315" s="177" t="s">
        <v>0</v>
      </c>
      <c r="L315" s="83" t="str">
        <f>C315&amp;"_"&amp;H315&amp;"_"&amp;E315</f>
        <v>stp_maxcap_glob</v>
      </c>
      <c r="M315" s="128"/>
      <c r="N315" s="34"/>
      <c r="O315" s="34"/>
      <c r="P315" s="125"/>
      <c r="Q315" s="125"/>
      <c r="R315" s="125"/>
      <c r="S315" s="125"/>
      <c r="T315" s="125"/>
      <c r="U315" s="125"/>
      <c r="V315" s="125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  <c r="DL315" s="125"/>
      <c r="DM315" s="125"/>
      <c r="DN315" s="125"/>
      <c r="DO315" s="34"/>
      <c r="DP315" s="34"/>
      <c r="DQ315" s="34"/>
      <c r="DR315" s="34"/>
      <c r="DS315" s="34"/>
      <c r="DT315" s="34"/>
      <c r="DU315" s="34"/>
      <c r="DV315" s="34"/>
      <c r="DW315" s="34"/>
    </row>
    <row r="316" spans="1:171" x14ac:dyDescent="0.25">
      <c r="F316" s="96"/>
      <c r="G316" s="96"/>
      <c r="H316" s="96"/>
      <c r="I316" s="96"/>
      <c r="J316" s="96"/>
      <c r="L316" s="26"/>
      <c r="M316" s="13"/>
      <c r="P316" s="18"/>
      <c r="Q316" s="18"/>
      <c r="R316" s="18"/>
      <c r="S316" s="18"/>
      <c r="T316" s="18"/>
      <c r="U316" s="18"/>
      <c r="V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</row>
    <row r="317" spans="1:171" s="112" customFormat="1" x14ac:dyDescent="0.25">
      <c r="A317" s="220"/>
      <c r="B317" s="60" t="s">
        <v>130</v>
      </c>
      <c r="C317" s="59"/>
      <c r="D317" s="59"/>
      <c r="E317" s="59"/>
      <c r="F317" s="60"/>
      <c r="G317" s="60"/>
      <c r="H317" s="60"/>
      <c r="I317" s="60"/>
      <c r="J317" s="60"/>
      <c r="K317" s="173"/>
      <c r="L317" s="58"/>
      <c r="M317" s="59">
        <v>1830</v>
      </c>
      <c r="N317" s="59">
        <v>1831</v>
      </c>
      <c r="O317" s="59">
        <v>1832</v>
      </c>
      <c r="P317" s="59">
        <v>1833</v>
      </c>
      <c r="Q317" s="59">
        <v>1834</v>
      </c>
      <c r="R317" s="59">
        <v>1835</v>
      </c>
      <c r="S317" s="59">
        <v>1836</v>
      </c>
      <c r="T317" s="59">
        <v>1837</v>
      </c>
      <c r="U317" s="59">
        <v>1838</v>
      </c>
      <c r="V317" s="59">
        <v>1839</v>
      </c>
      <c r="W317" s="59">
        <v>1840</v>
      </c>
      <c r="X317" s="59">
        <v>1841</v>
      </c>
      <c r="Y317" s="59">
        <v>1842</v>
      </c>
      <c r="Z317" s="59">
        <v>1843</v>
      </c>
      <c r="AA317" s="59">
        <v>1844</v>
      </c>
      <c r="AB317" s="59">
        <v>1845</v>
      </c>
      <c r="AC317" s="59">
        <v>1846</v>
      </c>
      <c r="AD317" s="59">
        <v>1847</v>
      </c>
      <c r="AE317" s="59">
        <v>1848</v>
      </c>
      <c r="AF317" s="59">
        <v>1849</v>
      </c>
      <c r="AG317" s="59">
        <v>1850</v>
      </c>
      <c r="AH317" s="59">
        <v>1851</v>
      </c>
      <c r="AI317" s="59">
        <v>1852</v>
      </c>
      <c r="AJ317" s="59">
        <v>1853</v>
      </c>
      <c r="AK317" s="59">
        <v>1854</v>
      </c>
      <c r="AL317" s="59">
        <v>1855</v>
      </c>
      <c r="AM317" s="59">
        <v>1856</v>
      </c>
      <c r="AN317" s="59">
        <v>1857</v>
      </c>
      <c r="AO317" s="59">
        <v>1858</v>
      </c>
      <c r="AP317" s="59">
        <v>1859</v>
      </c>
      <c r="AQ317" s="59">
        <v>1860</v>
      </c>
      <c r="AR317" s="59">
        <v>1861</v>
      </c>
      <c r="AS317" s="59">
        <v>1862</v>
      </c>
      <c r="AT317" s="59">
        <v>1863</v>
      </c>
      <c r="AU317" s="59">
        <v>1864</v>
      </c>
      <c r="AV317" s="59">
        <v>1865</v>
      </c>
      <c r="AW317" s="59">
        <v>1866</v>
      </c>
      <c r="AX317" s="59">
        <v>1867</v>
      </c>
      <c r="AY317" s="59">
        <v>1868</v>
      </c>
      <c r="AZ317" s="59">
        <v>1869</v>
      </c>
      <c r="BA317" s="59">
        <v>1870</v>
      </c>
      <c r="BB317" s="59">
        <v>1871</v>
      </c>
      <c r="BC317" s="59">
        <v>1872</v>
      </c>
      <c r="BD317" s="59">
        <v>1873</v>
      </c>
      <c r="BE317" s="59">
        <v>1874</v>
      </c>
      <c r="BF317" s="59">
        <v>1875</v>
      </c>
      <c r="BG317" s="59">
        <v>1876</v>
      </c>
      <c r="BH317" s="59">
        <v>1877</v>
      </c>
      <c r="BI317" s="59">
        <v>1878</v>
      </c>
      <c r="BJ317" s="59">
        <v>1879</v>
      </c>
      <c r="BK317" s="59">
        <v>1880</v>
      </c>
      <c r="BL317" s="59">
        <v>1881</v>
      </c>
      <c r="BM317" s="59">
        <v>1882</v>
      </c>
      <c r="BN317" s="59">
        <v>1883</v>
      </c>
      <c r="BO317" s="59">
        <v>1884</v>
      </c>
      <c r="BP317" s="59">
        <v>1885</v>
      </c>
      <c r="BQ317" s="59">
        <v>1886</v>
      </c>
      <c r="BR317" s="59">
        <v>1887</v>
      </c>
      <c r="BS317" s="59">
        <v>1888</v>
      </c>
      <c r="BT317" s="59">
        <v>1889</v>
      </c>
      <c r="BU317" s="59">
        <v>1890</v>
      </c>
      <c r="BV317" s="59">
        <v>1891</v>
      </c>
      <c r="BW317" s="59">
        <v>1892</v>
      </c>
      <c r="BX317" s="59">
        <v>1893</v>
      </c>
      <c r="BY317" s="59">
        <v>1894</v>
      </c>
      <c r="BZ317" s="59">
        <v>1895</v>
      </c>
      <c r="CA317" s="59">
        <v>1896</v>
      </c>
      <c r="CB317" s="59">
        <v>1897</v>
      </c>
      <c r="CC317" s="59">
        <v>1898</v>
      </c>
      <c r="CD317" s="59">
        <v>1899</v>
      </c>
      <c r="CE317" s="112">
        <v>1900</v>
      </c>
      <c r="CF317" s="112">
        <v>1901</v>
      </c>
      <c r="CG317" s="112">
        <v>1902</v>
      </c>
      <c r="CH317" s="112">
        <v>1903</v>
      </c>
      <c r="CI317" s="112">
        <v>1904</v>
      </c>
      <c r="CJ317" s="112">
        <v>1905</v>
      </c>
      <c r="CK317" s="112">
        <v>1906</v>
      </c>
      <c r="CL317" s="112">
        <v>1907</v>
      </c>
      <c r="CM317" s="112">
        <v>1908</v>
      </c>
      <c r="CN317" s="112">
        <v>1909</v>
      </c>
      <c r="CO317" s="112">
        <v>1910</v>
      </c>
      <c r="CP317" s="112">
        <v>1911</v>
      </c>
      <c r="CQ317" s="112">
        <v>1912</v>
      </c>
      <c r="CR317" s="112">
        <v>1913</v>
      </c>
      <c r="CS317" s="112">
        <v>1914</v>
      </c>
      <c r="CT317" s="112">
        <v>1915</v>
      </c>
      <c r="CU317" s="112">
        <v>1916</v>
      </c>
      <c r="CV317" s="112">
        <v>1917</v>
      </c>
      <c r="CW317" s="112">
        <v>1918</v>
      </c>
      <c r="CX317" s="112">
        <v>1919</v>
      </c>
      <c r="CY317" s="112">
        <v>1920</v>
      </c>
      <c r="CZ317" s="112">
        <v>1921</v>
      </c>
      <c r="DA317" s="112">
        <v>1922</v>
      </c>
      <c r="DB317" s="112">
        <v>1923</v>
      </c>
      <c r="DC317" s="112">
        <v>1924</v>
      </c>
      <c r="DD317" s="112">
        <v>1925</v>
      </c>
      <c r="DE317" s="112">
        <v>1926</v>
      </c>
      <c r="DF317" s="112">
        <v>1927</v>
      </c>
      <c r="DG317" s="112">
        <v>1928</v>
      </c>
      <c r="DH317" s="112">
        <v>1929</v>
      </c>
      <c r="DI317" s="112">
        <v>1930</v>
      </c>
      <c r="DJ317" s="112">
        <v>1931</v>
      </c>
      <c r="DK317" s="112">
        <v>1932</v>
      </c>
      <c r="DL317" s="112">
        <v>1933</v>
      </c>
      <c r="DM317" s="112">
        <v>1934</v>
      </c>
      <c r="DN317" s="112">
        <v>1935</v>
      </c>
      <c r="DO317" s="112">
        <v>1936</v>
      </c>
      <c r="DP317" s="112">
        <v>1937</v>
      </c>
      <c r="DQ317" s="112">
        <v>1938</v>
      </c>
      <c r="DR317" s="112">
        <v>1939</v>
      </c>
      <c r="DS317" s="112">
        <v>1940</v>
      </c>
      <c r="DT317" s="59"/>
      <c r="DU317" s="59"/>
      <c r="DV317" s="59"/>
      <c r="DW317" s="59"/>
    </row>
    <row r="318" spans="1:171" x14ac:dyDescent="0.25"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</row>
    <row r="319" spans="1:171" x14ac:dyDescent="0.25">
      <c r="A319" s="217" t="str">
        <f>L319</f>
        <v>stl_cumcap_core</v>
      </c>
      <c r="B319" s="41" t="s">
        <v>131</v>
      </c>
      <c r="C319" s="42" t="s">
        <v>132</v>
      </c>
      <c r="D319" s="41" t="s">
        <v>125</v>
      </c>
      <c r="E319" s="46" t="s">
        <v>44</v>
      </c>
      <c r="F319" s="88" t="s">
        <v>16</v>
      </c>
      <c r="G319" s="88" t="s">
        <v>53</v>
      </c>
      <c r="H319" s="88" t="s">
        <v>55</v>
      </c>
      <c r="I319" s="88">
        <v>1830</v>
      </c>
      <c r="J319" s="88">
        <v>1940</v>
      </c>
      <c r="K319" s="168" t="s">
        <v>75</v>
      </c>
      <c r="L319" s="8" t="str">
        <f>C319&amp;"_"&amp;H319&amp;"_"&amp;E319</f>
        <v>stl_cumcap_core</v>
      </c>
      <c r="M319" s="17">
        <v>74.597225219999999</v>
      </c>
      <c r="N319" s="5"/>
      <c r="O319" s="5"/>
      <c r="P319" s="5"/>
      <c r="Q319" s="5"/>
      <c r="R319" s="5"/>
      <c r="S319" s="5"/>
      <c r="T319" s="5"/>
      <c r="U319" s="5"/>
      <c r="V319" s="5"/>
      <c r="W319" s="17">
        <v>201.94442079000001</v>
      </c>
      <c r="X319" s="5"/>
      <c r="Y319" s="5"/>
      <c r="Z319" s="5"/>
      <c r="AA319" s="5"/>
      <c r="AB319" s="5"/>
      <c r="AC319" s="5"/>
      <c r="AD319" s="5"/>
      <c r="AE319" s="5"/>
      <c r="AF319" s="5"/>
      <c r="AG319" s="17">
        <v>998.56752990749999</v>
      </c>
      <c r="AH319" s="5"/>
      <c r="AI319" s="5"/>
      <c r="AJ319" s="5"/>
      <c r="AK319" s="5"/>
      <c r="AL319" s="5"/>
      <c r="AM319" s="5"/>
      <c r="AN319" s="5"/>
      <c r="AO319" s="5"/>
      <c r="AP319" s="5"/>
      <c r="AQ319" s="17">
        <v>3240.3677199075</v>
      </c>
      <c r="AR319" s="5"/>
      <c r="AS319" s="5"/>
      <c r="AT319" s="5"/>
      <c r="AU319" s="5"/>
      <c r="AV319" s="5"/>
      <c r="AW319" s="5"/>
      <c r="AX319" s="5"/>
      <c r="AY319" s="5"/>
      <c r="AZ319" s="5"/>
      <c r="BA319" s="17">
        <v>7317.4211658449995</v>
      </c>
      <c r="BB319" s="5"/>
      <c r="BC319" s="5"/>
      <c r="BD319" s="5"/>
      <c r="BE319" s="5"/>
      <c r="BF319" s="5"/>
      <c r="BG319" s="5"/>
      <c r="BH319" s="5"/>
      <c r="BI319" s="19"/>
      <c r="BJ319" s="19"/>
      <c r="BK319" s="17">
        <v>14679.469453845</v>
      </c>
      <c r="BL319" s="5"/>
      <c r="BM319" s="5"/>
      <c r="BN319" s="5"/>
      <c r="BO319" s="5"/>
      <c r="BP319" s="5"/>
      <c r="BQ319" s="5"/>
      <c r="BR319" s="19"/>
      <c r="BS319" s="19"/>
      <c r="BT319" s="19"/>
      <c r="BU319" s="17">
        <v>28217.868494969996</v>
      </c>
      <c r="BV319" s="17"/>
      <c r="BW319" s="5"/>
      <c r="BX319" s="5"/>
      <c r="BY319" s="5"/>
      <c r="BZ319" s="5"/>
      <c r="CA319" s="19"/>
      <c r="CB319" s="19"/>
      <c r="CC319" s="19"/>
      <c r="CD319" s="19"/>
      <c r="CE319" s="9">
        <v>45548.86684047</v>
      </c>
      <c r="CF319" s="30"/>
      <c r="CG319" s="30"/>
      <c r="CH319" s="30"/>
      <c r="CI319" s="30"/>
      <c r="CJ319" s="30"/>
      <c r="CK319" s="30"/>
      <c r="CL319" s="30"/>
      <c r="CM319" s="30"/>
      <c r="CN319" s="30"/>
      <c r="CO319" s="9">
        <v>83373.836172691095</v>
      </c>
      <c r="CP319" s="17"/>
      <c r="CQ319" s="17"/>
      <c r="CR319" s="17"/>
      <c r="CS319" s="17"/>
      <c r="CT319" s="30"/>
      <c r="CU319" s="30"/>
      <c r="CV319" s="30"/>
      <c r="CW319" s="30"/>
      <c r="CX319" s="30"/>
      <c r="CY319" s="9">
        <v>138674.15707087118</v>
      </c>
      <c r="CZ319" s="30"/>
      <c r="DA319" s="30"/>
      <c r="DB319" s="30"/>
      <c r="DC319" s="30"/>
      <c r="DD319" s="30"/>
      <c r="DE319" s="30"/>
      <c r="DF319" s="30"/>
      <c r="DG319" s="30"/>
      <c r="DH319" s="30"/>
      <c r="DI319" s="9">
        <v>205650.88870904129</v>
      </c>
      <c r="DJ319" s="30"/>
      <c r="DK319" s="30"/>
      <c r="DL319" s="30"/>
      <c r="DM319" s="30"/>
      <c r="DN319" s="30"/>
      <c r="DO319" s="30"/>
      <c r="DP319" s="30"/>
      <c r="DQ319" s="30"/>
      <c r="DR319" s="30"/>
      <c r="DS319" s="9">
        <v>265554.3506074727</v>
      </c>
    </row>
    <row r="320" spans="1:171" s="49" customFormat="1" x14ac:dyDescent="0.25">
      <c r="A320" s="217" t="str">
        <f>L320</f>
        <v>stl_cumcap_rimFSU</v>
      </c>
      <c r="B320" s="43" t="s">
        <v>131</v>
      </c>
      <c r="C320" s="44" t="s">
        <v>132</v>
      </c>
      <c r="D320" s="43" t="s">
        <v>48</v>
      </c>
      <c r="E320" s="46" t="s">
        <v>205</v>
      </c>
      <c r="F320" s="90" t="s">
        <v>16</v>
      </c>
      <c r="G320" s="90" t="s">
        <v>53</v>
      </c>
      <c r="H320" s="90" t="s">
        <v>55</v>
      </c>
      <c r="I320" s="90"/>
      <c r="J320" s="90"/>
      <c r="K320" s="175" t="s">
        <v>48</v>
      </c>
      <c r="L320" s="47" t="str">
        <f>C320&amp;"_"&amp;H320&amp;"_"&amp;E320</f>
        <v>stl_cumcap_rimFSU</v>
      </c>
      <c r="M320" s="85"/>
      <c r="W320" s="85"/>
      <c r="AG320" s="85"/>
      <c r="AQ320" s="85"/>
      <c r="BA320" s="85"/>
      <c r="BI320" s="84"/>
      <c r="BJ320" s="84"/>
      <c r="BK320" s="85"/>
      <c r="BR320" s="84"/>
      <c r="BS320" s="84"/>
      <c r="BT320" s="84"/>
      <c r="BU320" s="85"/>
      <c r="BV320" s="85"/>
      <c r="CA320" s="84"/>
      <c r="CB320" s="84"/>
      <c r="CC320" s="84"/>
      <c r="CD320" s="84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85"/>
      <c r="CQ320" s="85"/>
      <c r="CR320" s="85"/>
      <c r="CS320" s="85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33"/>
      <c r="DU320" s="33"/>
      <c r="DV320" s="33"/>
      <c r="DW320" s="33"/>
    </row>
    <row r="321" spans="1:171" x14ac:dyDescent="0.25">
      <c r="A321" s="217" t="str">
        <f>L321</f>
        <v>stl_cumcap_rim</v>
      </c>
      <c r="B321" s="41" t="s">
        <v>131</v>
      </c>
      <c r="C321" s="42" t="s">
        <v>132</v>
      </c>
      <c r="D321" s="41" t="s">
        <v>126</v>
      </c>
      <c r="E321" s="46" t="s">
        <v>152</v>
      </c>
      <c r="F321" s="88" t="s">
        <v>16</v>
      </c>
      <c r="G321" s="88" t="s">
        <v>53</v>
      </c>
      <c r="H321" s="88" t="s">
        <v>55</v>
      </c>
      <c r="I321" s="88">
        <v>1830</v>
      </c>
      <c r="J321" s="88">
        <v>1940</v>
      </c>
      <c r="K321" s="168" t="s">
        <v>75</v>
      </c>
      <c r="L321" s="8" t="str">
        <f>C321&amp;"_"&amp;H321&amp;"_"&amp;E321</f>
        <v>stl_cumcap_rim</v>
      </c>
      <c r="M321" s="17">
        <v>0</v>
      </c>
      <c r="N321" s="5"/>
      <c r="O321" s="5"/>
      <c r="P321" s="5"/>
      <c r="Q321" s="5"/>
      <c r="R321" s="5"/>
      <c r="S321" s="5"/>
      <c r="T321" s="5"/>
      <c r="U321" s="5"/>
      <c r="V321" s="5"/>
      <c r="W321" s="17">
        <v>66.194887499999993</v>
      </c>
      <c r="X321" s="5"/>
      <c r="Y321" s="5"/>
      <c r="Z321" s="5"/>
      <c r="AA321" s="5"/>
      <c r="AB321" s="5"/>
      <c r="AC321" s="5"/>
      <c r="AD321" s="5"/>
      <c r="AE321" s="5"/>
      <c r="AF321" s="5"/>
      <c r="AG321" s="17">
        <v>507.38381268749998</v>
      </c>
      <c r="AH321" s="5"/>
      <c r="AI321" s="5"/>
      <c r="AJ321" s="5"/>
      <c r="AK321" s="5"/>
      <c r="AL321" s="5"/>
      <c r="AM321" s="5"/>
      <c r="AN321" s="5"/>
      <c r="AO321" s="5"/>
      <c r="AP321" s="5"/>
      <c r="AQ321" s="17">
        <v>1988.5311954375002</v>
      </c>
      <c r="AR321" s="5"/>
      <c r="AS321" s="5"/>
      <c r="AT321" s="5"/>
      <c r="AU321" s="5"/>
      <c r="AV321" s="5"/>
      <c r="AW321" s="5"/>
      <c r="AX321" s="5"/>
      <c r="AY321" s="5"/>
      <c r="AZ321" s="5"/>
      <c r="BA321" s="17">
        <v>5355.9754473749999</v>
      </c>
      <c r="BB321" s="5"/>
      <c r="BC321" s="5"/>
      <c r="BD321" s="5"/>
      <c r="BE321" s="5"/>
      <c r="BF321" s="5"/>
      <c r="BG321" s="5"/>
      <c r="BH321" s="5"/>
      <c r="BI321" s="19"/>
      <c r="BJ321" s="19"/>
      <c r="BK321" s="17">
        <v>11509.599289124999</v>
      </c>
      <c r="BL321" s="5"/>
      <c r="BM321" s="5"/>
      <c r="BN321" s="5"/>
      <c r="BO321" s="5"/>
      <c r="BP321" s="5"/>
      <c r="BQ321" s="5"/>
      <c r="BR321" s="19"/>
      <c r="BS321" s="19"/>
      <c r="BT321" s="19"/>
      <c r="BU321" s="17">
        <v>19433.3111975625</v>
      </c>
      <c r="BV321" s="17"/>
      <c r="BW321" s="5"/>
      <c r="BX321" s="5"/>
      <c r="BY321" s="5"/>
      <c r="BZ321" s="5"/>
      <c r="CA321" s="19"/>
      <c r="CB321" s="19"/>
      <c r="CC321" s="19"/>
      <c r="CD321" s="19"/>
      <c r="CE321" s="9">
        <v>30986.010713437499</v>
      </c>
      <c r="CF321" s="30"/>
      <c r="CG321" s="30"/>
      <c r="CH321" s="30"/>
      <c r="CI321" s="30"/>
      <c r="CJ321" s="30"/>
      <c r="CK321" s="30"/>
      <c r="CL321" s="30"/>
      <c r="CM321" s="30"/>
      <c r="CN321" s="30"/>
      <c r="CO321" s="9">
        <v>44833.880718305605</v>
      </c>
      <c r="CP321" s="17"/>
      <c r="CQ321" s="17"/>
      <c r="CR321" s="17"/>
      <c r="CS321" s="17"/>
      <c r="CT321" s="30"/>
      <c r="CU321" s="30"/>
      <c r="CV321" s="30"/>
      <c r="CW321" s="30"/>
      <c r="CX321" s="30"/>
      <c r="CY321" s="9">
        <v>61921.066594201722</v>
      </c>
      <c r="CZ321" s="9"/>
      <c r="DA321" s="9"/>
      <c r="DB321" s="19"/>
      <c r="DC321" s="19"/>
      <c r="DD321" s="19"/>
      <c r="DE321" s="19"/>
      <c r="DF321" s="19"/>
      <c r="DG321" s="19"/>
      <c r="DH321" s="19"/>
      <c r="DI321" s="19"/>
      <c r="DK321" s="19"/>
      <c r="DL321" s="19"/>
      <c r="DM321" s="19"/>
      <c r="DN321" s="19"/>
      <c r="DO321" s="19"/>
      <c r="DP321" s="19"/>
      <c r="DQ321" s="19"/>
      <c r="DR321" s="19"/>
      <c r="DS321" s="19"/>
    </row>
    <row r="322" spans="1:171" s="109" customFormat="1" x14ac:dyDescent="0.25">
      <c r="A322" s="217" t="str">
        <f>L322</f>
        <v>stl_cumcap_peri</v>
      </c>
      <c r="B322" s="103" t="s">
        <v>131</v>
      </c>
      <c r="C322" s="104" t="s">
        <v>132</v>
      </c>
      <c r="D322" s="103" t="s">
        <v>120</v>
      </c>
      <c r="E322" s="105" t="s">
        <v>45</v>
      </c>
      <c r="F322" s="106" t="s">
        <v>16</v>
      </c>
      <c r="G322" s="106" t="s">
        <v>53</v>
      </c>
      <c r="H322" s="106" t="s">
        <v>55</v>
      </c>
      <c r="I322" s="106">
        <v>1830</v>
      </c>
      <c r="J322" s="106">
        <v>1940</v>
      </c>
      <c r="K322" s="168" t="s">
        <v>75</v>
      </c>
      <c r="L322" s="81" t="str">
        <f>C322&amp;"_"&amp;H322&amp;"_"&amp;E322</f>
        <v>stl_cumcap_peri</v>
      </c>
      <c r="M322" s="110">
        <v>0</v>
      </c>
      <c r="W322" s="110">
        <v>0</v>
      </c>
      <c r="AG322" s="110">
        <v>7.3549875</v>
      </c>
      <c r="AQ322" s="110">
        <v>225.54069168749999</v>
      </c>
      <c r="BA322" s="110">
        <v>961.88526524999997</v>
      </c>
      <c r="BI322" s="130"/>
      <c r="BJ322" s="130"/>
      <c r="BK322" s="110">
        <v>2714.3213619374997</v>
      </c>
      <c r="BR322" s="130"/>
      <c r="BS322" s="130"/>
      <c r="BT322" s="130"/>
      <c r="BU322" s="110">
        <v>6926.1549538125</v>
      </c>
      <c r="BV322" s="110"/>
      <c r="CA322" s="130"/>
      <c r="CB322" s="130"/>
      <c r="CC322" s="130"/>
      <c r="CD322" s="130"/>
      <c r="CE322" s="108">
        <v>10238.105825062499</v>
      </c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>
        <v>14398.122987091214</v>
      </c>
      <c r="CP322" s="110"/>
      <c r="CQ322" s="110"/>
      <c r="CR322" s="110"/>
      <c r="CS322" s="110"/>
      <c r="CT322" s="108"/>
      <c r="CU322" s="108"/>
      <c r="CV322" s="108"/>
      <c r="CW322" s="108"/>
      <c r="CX322" s="108"/>
      <c r="CY322" s="108">
        <v>19844.631103344302</v>
      </c>
      <c r="CZ322" s="108"/>
      <c r="DA322" s="108"/>
      <c r="DB322" s="130"/>
      <c r="DC322" s="130"/>
      <c r="DD322" s="130"/>
      <c r="DE322" s="130"/>
      <c r="DF322" s="130"/>
      <c r="DG322" s="130"/>
      <c r="DH322" s="130"/>
      <c r="DI322" s="130"/>
      <c r="DJ322" s="80"/>
      <c r="DK322" s="130"/>
      <c r="DL322" s="130"/>
      <c r="DM322" s="130"/>
      <c r="DN322" s="130"/>
      <c r="DO322" s="130"/>
      <c r="DP322" s="130"/>
      <c r="DQ322" s="130"/>
      <c r="DR322" s="130"/>
      <c r="DS322" s="130"/>
      <c r="DT322" s="80"/>
      <c r="DU322" s="80"/>
      <c r="DV322" s="80"/>
      <c r="DW322" s="80"/>
    </row>
    <row r="323" spans="1:171" x14ac:dyDescent="0.25">
      <c r="A323" s="217" t="str">
        <f>L323</f>
        <v>stl_cumcap_glob</v>
      </c>
      <c r="B323" s="41" t="s">
        <v>131</v>
      </c>
      <c r="C323" s="42" t="s">
        <v>132</v>
      </c>
      <c r="D323" s="41" t="s">
        <v>15</v>
      </c>
      <c r="E323" s="46" t="s">
        <v>46</v>
      </c>
      <c r="F323" s="88" t="s">
        <v>16</v>
      </c>
      <c r="G323" s="88" t="s">
        <v>53</v>
      </c>
      <c r="H323" s="88" t="s">
        <v>55</v>
      </c>
      <c r="I323" s="88">
        <v>1830</v>
      </c>
      <c r="J323" s="88">
        <v>1940</v>
      </c>
      <c r="K323" s="168" t="s">
        <v>75</v>
      </c>
      <c r="L323" s="8" t="str">
        <f>C323&amp;"_"&amp;H323&amp;"_"&amp;E323</f>
        <v>stl_cumcap_glob</v>
      </c>
      <c r="M323" s="17">
        <v>74.597225219999999</v>
      </c>
      <c r="N323" s="5"/>
      <c r="O323" s="5"/>
      <c r="P323" s="5"/>
      <c r="Q323" s="5"/>
      <c r="R323" s="5"/>
      <c r="S323" s="5"/>
      <c r="T323" s="5"/>
      <c r="U323" s="5"/>
      <c r="V323" s="5"/>
      <c r="W323" s="17">
        <v>268.13930829000003</v>
      </c>
      <c r="X323" s="5"/>
      <c r="Y323" s="5"/>
      <c r="Z323" s="5"/>
      <c r="AA323" s="5"/>
      <c r="AB323" s="5"/>
      <c r="AC323" s="5"/>
      <c r="AD323" s="5"/>
      <c r="AE323" s="5"/>
      <c r="AF323" s="5"/>
      <c r="AG323" s="17">
        <v>1513.306330095</v>
      </c>
      <c r="AH323" s="5"/>
      <c r="AI323" s="5"/>
      <c r="AJ323" s="5"/>
      <c r="AK323" s="5"/>
      <c r="AL323" s="5"/>
      <c r="AM323" s="5"/>
      <c r="AN323" s="5"/>
      <c r="AO323" s="5"/>
      <c r="AP323" s="5"/>
      <c r="AQ323" s="17">
        <v>5454.4396070325001</v>
      </c>
      <c r="AR323" s="5"/>
      <c r="AS323" s="5"/>
      <c r="AT323" s="5"/>
      <c r="AU323" s="5"/>
      <c r="AV323" s="5"/>
      <c r="AW323" s="5"/>
      <c r="AX323" s="5"/>
      <c r="AY323" s="5"/>
      <c r="AZ323" s="5"/>
      <c r="BA323" s="17">
        <v>13635.281878469999</v>
      </c>
      <c r="BB323" s="5"/>
      <c r="BC323" s="5"/>
      <c r="BD323" s="5"/>
      <c r="BE323" s="5"/>
      <c r="BF323" s="5"/>
      <c r="BG323" s="5"/>
      <c r="BH323" s="5"/>
      <c r="BI323" s="9"/>
      <c r="BJ323" s="9"/>
      <c r="BK323" s="17">
        <v>28903.390104907496</v>
      </c>
      <c r="BL323" s="5"/>
      <c r="BM323" s="5"/>
      <c r="BN323" s="5"/>
      <c r="BO323" s="5"/>
      <c r="BP323" s="5"/>
      <c r="BQ323" s="5"/>
      <c r="BR323" s="9"/>
      <c r="BS323" s="9"/>
      <c r="BT323" s="9"/>
      <c r="BU323" s="17">
        <v>54577.334646345</v>
      </c>
      <c r="BV323" s="17"/>
      <c r="BW323" s="5"/>
      <c r="BX323" s="5"/>
      <c r="BY323" s="5"/>
      <c r="BZ323" s="5"/>
      <c r="CA323" s="9"/>
      <c r="CB323" s="9"/>
      <c r="CC323" s="9"/>
      <c r="CD323" s="9"/>
      <c r="CE323" s="9">
        <v>86772.983378970006</v>
      </c>
      <c r="CF323" s="30"/>
      <c r="CG323" s="30"/>
      <c r="CH323" s="30"/>
      <c r="CI323" s="30"/>
      <c r="CJ323" s="30"/>
      <c r="CK323" s="30"/>
      <c r="CL323" s="30"/>
      <c r="CM323" s="30"/>
      <c r="CN323" s="30"/>
      <c r="CO323" s="9">
        <v>142605.83987808792</v>
      </c>
      <c r="CP323" s="17"/>
      <c r="CQ323" s="17"/>
      <c r="CR323" s="17"/>
      <c r="CS323" s="17"/>
      <c r="CT323" s="30"/>
      <c r="CU323" s="30"/>
      <c r="CV323" s="30"/>
      <c r="CW323" s="30"/>
      <c r="CX323" s="30"/>
      <c r="CY323" s="9">
        <v>220439.85476841719</v>
      </c>
      <c r="CZ323" s="30"/>
      <c r="DA323" s="9"/>
      <c r="DB323" s="9"/>
      <c r="DC323" s="9"/>
      <c r="DD323" s="9"/>
      <c r="DE323" s="9"/>
      <c r="DF323" s="9"/>
      <c r="DG323" s="9"/>
      <c r="DH323" s="9"/>
      <c r="DI323" s="9"/>
      <c r="DK323" s="9"/>
      <c r="DL323" s="9"/>
      <c r="DM323" s="9"/>
      <c r="DN323" s="9"/>
      <c r="DO323" s="9"/>
      <c r="DP323" s="9"/>
      <c r="DQ323" s="9"/>
      <c r="DR323" s="9"/>
      <c r="DS323" s="9"/>
    </row>
    <row r="324" spans="1:171" x14ac:dyDescent="0.25">
      <c r="F324" s="91"/>
      <c r="G324" s="91"/>
      <c r="H324" s="91"/>
      <c r="K324" s="172"/>
      <c r="L324" s="7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CE324" s="9"/>
      <c r="CO324" s="9"/>
      <c r="CY324" s="9"/>
      <c r="DI324" s="9"/>
      <c r="DS324" s="9"/>
    </row>
    <row r="325" spans="1:171" x14ac:dyDescent="0.25">
      <c r="A325" s="217" t="str">
        <f t="shared" ref="A325:A341" si="36">L325</f>
        <v>stl_cumuni_core</v>
      </c>
      <c r="B325" s="41" t="s">
        <v>131</v>
      </c>
      <c r="C325" s="42" t="s">
        <v>132</v>
      </c>
      <c r="D325" s="41" t="s">
        <v>125</v>
      </c>
      <c r="E325" s="46" t="s">
        <v>44</v>
      </c>
      <c r="F325" s="88" t="s">
        <v>74</v>
      </c>
      <c r="G325" s="88" t="s">
        <v>59</v>
      </c>
      <c r="H325" s="88" t="s">
        <v>60</v>
      </c>
      <c r="I325" s="88">
        <v>1830</v>
      </c>
      <c r="J325" s="88">
        <v>1940</v>
      </c>
      <c r="K325" s="168" t="s">
        <v>75</v>
      </c>
      <c r="L325" s="8" t="str">
        <f>C325&amp;"_"&amp;H325&amp;"_"&amp;E325</f>
        <v>stl_cumuni_core</v>
      </c>
      <c r="M325" s="17">
        <v>507.5</v>
      </c>
      <c r="N325" s="5"/>
      <c r="O325" s="5"/>
      <c r="P325" s="5"/>
      <c r="Q325" s="5"/>
      <c r="R325" s="5"/>
      <c r="S325" s="5"/>
      <c r="T325" s="5"/>
      <c r="U325" s="5"/>
      <c r="V325" s="5"/>
      <c r="W325" s="17">
        <v>1532.0525</v>
      </c>
      <c r="X325" s="5"/>
      <c r="Y325" s="5"/>
      <c r="Z325" s="5"/>
      <c r="AA325" s="5"/>
      <c r="AB325" s="5"/>
      <c r="AC325" s="5"/>
      <c r="AD325" s="5"/>
      <c r="AE325" s="5"/>
      <c r="AF325" s="5"/>
      <c r="AG325" s="17">
        <v>8291.7933333333349</v>
      </c>
      <c r="AH325" s="5"/>
      <c r="AI325" s="5"/>
      <c r="AJ325" s="5"/>
      <c r="AK325" s="5"/>
      <c r="AL325" s="5"/>
      <c r="AM325" s="5"/>
      <c r="AN325" s="5"/>
      <c r="AO325" s="5"/>
      <c r="AP325" s="5"/>
      <c r="AQ325" s="17">
        <v>22219.945833333331</v>
      </c>
      <c r="AR325" s="5"/>
      <c r="AS325" s="5"/>
      <c r="AT325" s="5"/>
      <c r="AU325" s="5"/>
      <c r="AV325" s="5"/>
      <c r="AW325" s="5"/>
      <c r="AX325" s="5"/>
      <c r="AY325" s="5"/>
      <c r="AZ325" s="5"/>
      <c r="BA325" s="17">
        <v>42160.097500000003</v>
      </c>
      <c r="BB325" s="5"/>
      <c r="BC325" s="5"/>
      <c r="BD325" s="5"/>
      <c r="BE325" s="5"/>
      <c r="BF325" s="5"/>
      <c r="BG325" s="5"/>
      <c r="BH325" s="5"/>
      <c r="BI325" s="19"/>
      <c r="BJ325" s="19"/>
      <c r="BK325" s="17">
        <v>70393.252500000002</v>
      </c>
      <c r="BL325" s="5"/>
      <c r="BM325" s="5"/>
      <c r="BN325" s="5"/>
      <c r="BO325" s="5"/>
      <c r="BP325" s="5"/>
      <c r="BQ325" s="5"/>
      <c r="BR325" s="19"/>
      <c r="BS325" s="19"/>
      <c r="BT325" s="19"/>
      <c r="BU325" s="17">
        <v>114431.2975</v>
      </c>
      <c r="BV325" s="5"/>
      <c r="BW325" s="5"/>
      <c r="BX325" s="5"/>
      <c r="BY325" s="5"/>
      <c r="BZ325" s="5"/>
      <c r="CA325" s="19"/>
      <c r="CB325" s="19"/>
      <c r="CC325" s="19"/>
      <c r="CD325" s="19"/>
      <c r="CE325" s="13">
        <v>167694.16250000001</v>
      </c>
      <c r="CF325" s="17"/>
      <c r="CG325" s="5"/>
      <c r="CH325" s="5"/>
      <c r="CI325" s="5"/>
      <c r="CJ325" s="5"/>
      <c r="CK325" s="30"/>
      <c r="CL325" s="30"/>
      <c r="CM325" s="30"/>
      <c r="CN325" s="30"/>
      <c r="CO325" s="9">
        <v>246710.0275</v>
      </c>
      <c r="CP325" s="5"/>
      <c r="CQ325" s="5"/>
      <c r="CR325" s="5"/>
      <c r="CS325" s="5"/>
      <c r="CT325" s="30"/>
      <c r="CU325" s="30"/>
      <c r="CV325" s="30"/>
      <c r="CW325" s="30"/>
      <c r="CX325" s="30"/>
      <c r="CY325" s="9">
        <v>330036.48249999998</v>
      </c>
      <c r="CZ325" s="30"/>
      <c r="DA325" s="30"/>
      <c r="DB325" s="30"/>
      <c r="DC325" s="30"/>
      <c r="DD325" s="30"/>
      <c r="DE325" s="30"/>
      <c r="DF325" s="30"/>
      <c r="DG325" s="30"/>
      <c r="DH325" s="30"/>
      <c r="DI325" s="9">
        <v>408067.33374999999</v>
      </c>
      <c r="DJ325" s="17"/>
      <c r="DK325" s="17"/>
      <c r="DL325" s="17"/>
      <c r="DM325" s="17"/>
      <c r="DN325" s="30"/>
      <c r="DO325" s="30"/>
      <c r="DP325" s="30"/>
      <c r="DQ325" s="30"/>
      <c r="DR325" s="30"/>
      <c r="DS325" s="9">
        <v>473155.51250000001</v>
      </c>
    </row>
    <row r="326" spans="1:171" s="49" customFormat="1" x14ac:dyDescent="0.25">
      <c r="A326" s="217" t="str">
        <f t="shared" si="36"/>
        <v>stl_cumuni_rimFSU</v>
      </c>
      <c r="B326" s="43" t="s">
        <v>131</v>
      </c>
      <c r="C326" s="44" t="s">
        <v>132</v>
      </c>
      <c r="D326" s="43" t="s">
        <v>48</v>
      </c>
      <c r="E326" s="46" t="s">
        <v>205</v>
      </c>
      <c r="F326" s="90" t="s">
        <v>74</v>
      </c>
      <c r="G326" s="90" t="s">
        <v>59</v>
      </c>
      <c r="H326" s="90" t="s">
        <v>60</v>
      </c>
      <c r="I326" s="90"/>
      <c r="J326" s="90"/>
      <c r="K326" s="175" t="s">
        <v>48</v>
      </c>
      <c r="L326" s="47" t="str">
        <f>C326&amp;"_"&amp;H326&amp;"_"&amp;E326</f>
        <v>stl_cumuni_rimFSU</v>
      </c>
      <c r="BI326" s="84"/>
      <c r="BJ326" s="84"/>
      <c r="BR326" s="84"/>
      <c r="BS326" s="84"/>
      <c r="BT326" s="84"/>
      <c r="CA326" s="84"/>
      <c r="CB326" s="84"/>
      <c r="CC326" s="84"/>
      <c r="CD326" s="84"/>
      <c r="CE326" s="48"/>
      <c r="CK326" s="84"/>
      <c r="CL326" s="84"/>
      <c r="CM326" s="84"/>
      <c r="CN326" s="84"/>
      <c r="CO326" s="52"/>
      <c r="CT326" s="52"/>
      <c r="CU326" s="52"/>
      <c r="CV326" s="52"/>
      <c r="CW326" s="52"/>
      <c r="CX326" s="52"/>
      <c r="CY326" s="52"/>
      <c r="CZ326" s="33"/>
      <c r="DA326" s="33"/>
      <c r="DB326" s="84"/>
      <c r="DC326" s="84"/>
      <c r="DD326" s="84"/>
      <c r="DE326" s="84"/>
      <c r="DF326" s="84"/>
      <c r="DG326" s="84"/>
      <c r="DH326" s="84"/>
      <c r="DI326" s="52"/>
      <c r="DL326" s="85"/>
      <c r="DM326" s="85"/>
      <c r="DN326" s="84"/>
      <c r="DO326" s="84"/>
      <c r="DP326" s="84"/>
      <c r="DQ326" s="84"/>
      <c r="DR326" s="84"/>
      <c r="DS326" s="52"/>
      <c r="DT326" s="33"/>
      <c r="DU326" s="33"/>
      <c r="DV326" s="33"/>
      <c r="DW326" s="33"/>
    </row>
    <row r="327" spans="1:171" x14ac:dyDescent="0.25">
      <c r="A327" s="217" t="str">
        <f t="shared" si="36"/>
        <v>stl_cumuni_rim</v>
      </c>
      <c r="B327" s="41" t="s">
        <v>131</v>
      </c>
      <c r="C327" s="42" t="s">
        <v>132</v>
      </c>
      <c r="D327" s="41" t="s">
        <v>126</v>
      </c>
      <c r="E327" s="46" t="s">
        <v>152</v>
      </c>
      <c r="F327" s="88" t="s">
        <v>74</v>
      </c>
      <c r="G327" s="88" t="s">
        <v>59</v>
      </c>
      <c r="H327" s="88" t="s">
        <v>60</v>
      </c>
      <c r="I327" s="88">
        <v>1830</v>
      </c>
      <c r="J327" s="88">
        <v>1940</v>
      </c>
      <c r="K327" s="168" t="s">
        <v>75</v>
      </c>
      <c r="L327" s="8" t="str">
        <f>C327&amp;"_"&amp;H327&amp;"_"&amp;E327</f>
        <v>stl_cumuni_rim</v>
      </c>
      <c r="M327" s="17">
        <v>1</v>
      </c>
      <c r="N327" s="5"/>
      <c r="O327" s="5"/>
      <c r="P327" s="5"/>
      <c r="Q327" s="5"/>
      <c r="R327" s="5"/>
      <c r="S327" s="5"/>
      <c r="T327" s="5"/>
      <c r="U327" s="5"/>
      <c r="V327" s="5"/>
      <c r="W327" s="17">
        <v>175.66500000000002</v>
      </c>
      <c r="X327" s="5"/>
      <c r="Y327" s="5"/>
      <c r="Z327" s="5"/>
      <c r="AA327" s="5"/>
      <c r="AB327" s="5"/>
      <c r="AC327" s="5"/>
      <c r="AD327" s="5"/>
      <c r="AE327" s="5"/>
      <c r="AF327" s="5"/>
      <c r="AG327" s="17">
        <v>1778.8716666666667</v>
      </c>
      <c r="AH327" s="5"/>
      <c r="AI327" s="5"/>
      <c r="AJ327" s="5"/>
      <c r="AK327" s="5"/>
      <c r="AL327" s="5"/>
      <c r="AM327" s="5"/>
      <c r="AN327" s="5"/>
      <c r="AO327" s="5"/>
      <c r="AP327" s="5"/>
      <c r="AQ327" s="17">
        <v>7884.5866666666661</v>
      </c>
      <c r="AR327" s="5"/>
      <c r="AS327" s="5"/>
      <c r="AT327" s="5"/>
      <c r="AU327" s="5"/>
      <c r="AV327" s="5"/>
      <c r="AW327" s="5"/>
      <c r="AX327" s="5"/>
      <c r="AY327" s="5"/>
      <c r="AZ327" s="5"/>
      <c r="BA327" s="17">
        <v>17570.47</v>
      </c>
      <c r="BB327" s="5"/>
      <c r="BC327" s="5"/>
      <c r="BD327" s="5"/>
      <c r="BE327" s="5"/>
      <c r="BF327" s="5"/>
      <c r="BG327" s="5"/>
      <c r="BH327" s="5"/>
      <c r="BI327" s="19"/>
      <c r="BJ327" s="19"/>
      <c r="BK327" s="17">
        <v>36426.148418822107</v>
      </c>
      <c r="BL327" s="5"/>
      <c r="BM327" s="5"/>
      <c r="BN327" s="5"/>
      <c r="BO327" s="5"/>
      <c r="BP327" s="5"/>
      <c r="BQ327" s="5"/>
      <c r="BR327" s="19"/>
      <c r="BS327" s="19"/>
      <c r="BT327" s="19"/>
      <c r="BU327" s="17">
        <v>63419.312986160905</v>
      </c>
      <c r="BV327" s="5"/>
      <c r="BW327" s="5"/>
      <c r="BX327" s="5"/>
      <c r="BY327" s="5"/>
      <c r="BZ327" s="5"/>
      <c r="CA327" s="19"/>
      <c r="CB327" s="19"/>
      <c r="CC327" s="19"/>
      <c r="CD327" s="19"/>
      <c r="CE327" s="13">
        <v>99341.635641122048</v>
      </c>
      <c r="CF327" s="17"/>
      <c r="CG327" s="5"/>
      <c r="CH327" s="5"/>
      <c r="CI327" s="5"/>
      <c r="CJ327" s="5"/>
      <c r="CK327" s="30"/>
      <c r="CL327" s="30"/>
      <c r="CM327" s="30"/>
      <c r="CN327" s="30"/>
      <c r="CO327" s="9">
        <v>155891.95464752277</v>
      </c>
      <c r="CP327" s="5"/>
      <c r="CQ327" s="5"/>
      <c r="CR327" s="5"/>
      <c r="CS327" s="5"/>
      <c r="CT327" s="30"/>
      <c r="CU327" s="30"/>
      <c r="CV327" s="30"/>
      <c r="CW327" s="30"/>
      <c r="CX327" s="30"/>
      <c r="CY327" s="9">
        <v>200285.94854305102</v>
      </c>
      <c r="CZ327" s="9"/>
      <c r="DA327" s="9"/>
      <c r="DB327" s="19"/>
      <c r="DC327" s="19"/>
      <c r="DD327" s="19"/>
      <c r="DE327" s="19"/>
      <c r="DF327" s="19"/>
      <c r="DG327" s="19"/>
      <c r="DH327" s="19"/>
      <c r="DI327" s="19"/>
      <c r="DJ327" s="17"/>
      <c r="DK327" s="17"/>
      <c r="DL327" s="17"/>
      <c r="DM327" s="17"/>
      <c r="DN327" s="19"/>
      <c r="DO327" s="19"/>
      <c r="DP327" s="19"/>
      <c r="DQ327" s="19"/>
      <c r="DR327" s="19"/>
      <c r="DS327" s="19"/>
    </row>
    <row r="328" spans="1:171" s="109" customFormat="1" x14ac:dyDescent="0.25">
      <c r="A328" s="217" t="str">
        <f t="shared" si="36"/>
        <v>stl_cumuni_peri</v>
      </c>
      <c r="B328" s="103" t="s">
        <v>131</v>
      </c>
      <c r="C328" s="104" t="s">
        <v>132</v>
      </c>
      <c r="D328" s="103" t="s">
        <v>120</v>
      </c>
      <c r="E328" s="105" t="s">
        <v>45</v>
      </c>
      <c r="F328" s="106" t="s">
        <v>74</v>
      </c>
      <c r="G328" s="106" t="s">
        <v>59</v>
      </c>
      <c r="H328" s="106" t="s">
        <v>60</v>
      </c>
      <c r="I328" s="106">
        <v>1830</v>
      </c>
      <c r="J328" s="106">
        <v>1940</v>
      </c>
      <c r="K328" s="168" t="s">
        <v>75</v>
      </c>
      <c r="L328" s="81" t="str">
        <f>C328&amp;"_"&amp;H328&amp;"_"&amp;E328</f>
        <v>stl_cumuni_peri</v>
      </c>
      <c r="M328" s="110">
        <v>0</v>
      </c>
      <c r="W328" s="110">
        <v>0</v>
      </c>
      <c r="AG328" s="110">
        <v>49.002816901408451</v>
      </c>
      <c r="AQ328" s="110">
        <v>1572.0005623918955</v>
      </c>
      <c r="BA328" s="110">
        <v>4094.2070027180634</v>
      </c>
      <c r="BI328" s="107"/>
      <c r="BJ328" s="107"/>
      <c r="BK328" s="110">
        <v>9368.1249364723262</v>
      </c>
      <c r="BR328" s="107"/>
      <c r="BS328" s="107"/>
      <c r="BT328" s="107"/>
      <c r="BU328" s="110">
        <v>17126.880716222593</v>
      </c>
      <c r="CA328" s="107"/>
      <c r="CB328" s="107"/>
      <c r="CC328" s="107"/>
      <c r="CD328" s="107"/>
      <c r="CE328" s="108">
        <v>27619.060867739579</v>
      </c>
      <c r="CF328" s="110"/>
      <c r="CK328" s="108"/>
      <c r="CL328" s="108"/>
      <c r="CM328" s="108"/>
      <c r="CN328" s="108"/>
      <c r="CO328" s="108">
        <v>44171.248785775344</v>
      </c>
      <c r="CT328" s="108"/>
      <c r="CU328" s="108"/>
      <c r="CV328" s="108"/>
      <c r="CW328" s="108"/>
      <c r="CX328" s="108"/>
      <c r="CY328" s="108">
        <v>57193.606639936064</v>
      </c>
      <c r="CZ328" s="108"/>
      <c r="DA328" s="108"/>
      <c r="DB328" s="107"/>
      <c r="DC328" s="107"/>
      <c r="DD328" s="107"/>
      <c r="DE328" s="107"/>
      <c r="DF328" s="107"/>
      <c r="DG328" s="107"/>
      <c r="DH328" s="107"/>
      <c r="DI328" s="107"/>
      <c r="DJ328" s="110"/>
      <c r="DK328" s="110"/>
      <c r="DL328" s="110"/>
      <c r="DM328" s="110"/>
      <c r="DN328" s="107"/>
      <c r="DO328" s="107"/>
      <c r="DP328" s="107"/>
      <c r="DQ328" s="107"/>
      <c r="DR328" s="107"/>
      <c r="DS328" s="107"/>
      <c r="DT328" s="80"/>
      <c r="DU328" s="80"/>
      <c r="DV328" s="80"/>
      <c r="DW328" s="80"/>
    </row>
    <row r="329" spans="1:171" x14ac:dyDescent="0.25">
      <c r="A329" s="217" t="str">
        <f t="shared" si="36"/>
        <v>stl_cumuni_glob</v>
      </c>
      <c r="B329" s="41" t="s">
        <v>131</v>
      </c>
      <c r="C329" s="42" t="s">
        <v>132</v>
      </c>
      <c r="D329" s="41" t="s">
        <v>15</v>
      </c>
      <c r="E329" s="46" t="s">
        <v>46</v>
      </c>
      <c r="F329" s="88" t="s">
        <v>74</v>
      </c>
      <c r="G329" s="88" t="s">
        <v>59</v>
      </c>
      <c r="H329" s="88" t="s">
        <v>60</v>
      </c>
      <c r="I329" s="88">
        <v>1830</v>
      </c>
      <c r="J329" s="88">
        <v>1940</v>
      </c>
      <c r="K329" s="168" t="s">
        <v>75</v>
      </c>
      <c r="L329" s="8" t="str">
        <f>C329&amp;"_"&amp;H329&amp;"_"&amp;E329</f>
        <v>stl_cumuni_glob</v>
      </c>
      <c r="M329" s="17">
        <v>508.5</v>
      </c>
      <c r="N329" s="5"/>
      <c r="O329" s="5"/>
      <c r="P329" s="5"/>
      <c r="Q329" s="5"/>
      <c r="R329" s="5"/>
      <c r="S329" s="5"/>
      <c r="T329" s="5"/>
      <c r="U329" s="5"/>
      <c r="V329" s="5"/>
      <c r="W329" s="17">
        <v>1707.7175</v>
      </c>
      <c r="X329" s="5"/>
      <c r="Y329" s="5"/>
      <c r="Z329" s="5"/>
      <c r="AA329" s="5"/>
      <c r="AB329" s="5"/>
      <c r="AC329" s="5"/>
      <c r="AD329" s="5"/>
      <c r="AE329" s="5"/>
      <c r="AF329" s="5"/>
      <c r="AG329" s="17">
        <v>10119.667816901409</v>
      </c>
      <c r="AH329" s="5"/>
      <c r="AI329" s="5"/>
      <c r="AJ329" s="5"/>
      <c r="AK329" s="5"/>
      <c r="AL329" s="5"/>
      <c r="AM329" s="5"/>
      <c r="AN329" s="5"/>
      <c r="AO329" s="5"/>
      <c r="AP329" s="5"/>
      <c r="AQ329" s="17">
        <v>31676.533062391893</v>
      </c>
      <c r="AR329" s="5"/>
      <c r="AS329" s="5"/>
      <c r="AT329" s="5"/>
      <c r="AU329" s="5"/>
      <c r="AV329" s="5"/>
      <c r="AW329" s="5"/>
      <c r="AX329" s="5"/>
      <c r="AY329" s="5"/>
      <c r="AZ329" s="5"/>
      <c r="BA329" s="17">
        <v>63824.774502718064</v>
      </c>
      <c r="BB329" s="5"/>
      <c r="BC329" s="5"/>
      <c r="BD329" s="5"/>
      <c r="BE329" s="5"/>
      <c r="BF329" s="5"/>
      <c r="BG329" s="5"/>
      <c r="BH329" s="5"/>
      <c r="BI329" s="20"/>
      <c r="BJ329" s="20"/>
      <c r="BK329" s="17">
        <v>116187.52585529443</v>
      </c>
      <c r="BL329" s="5"/>
      <c r="BM329" s="5"/>
      <c r="BN329" s="5"/>
      <c r="BO329" s="5"/>
      <c r="BP329" s="5"/>
      <c r="BQ329" s="5"/>
      <c r="BR329" s="20"/>
      <c r="BS329" s="20"/>
      <c r="BT329" s="20"/>
      <c r="BU329" s="17">
        <v>194977.49120238351</v>
      </c>
      <c r="BV329" s="5"/>
      <c r="BW329" s="5"/>
      <c r="BX329" s="5"/>
      <c r="BY329" s="5"/>
      <c r="BZ329" s="5"/>
      <c r="CA329" s="20"/>
      <c r="CB329" s="20"/>
      <c r="CC329" s="20"/>
      <c r="CD329" s="20"/>
      <c r="CE329" s="9">
        <v>294654.85900886159</v>
      </c>
      <c r="CF329" s="17"/>
      <c r="CG329" s="5"/>
      <c r="CH329" s="5"/>
      <c r="CI329" s="5"/>
      <c r="CJ329" s="5"/>
      <c r="CK329" s="30"/>
      <c r="CL329" s="30"/>
      <c r="CM329" s="30"/>
      <c r="CN329" s="30"/>
      <c r="CO329" s="9">
        <v>446773.23093329807</v>
      </c>
      <c r="CP329" s="5"/>
      <c r="CQ329" s="5"/>
      <c r="CR329" s="5"/>
      <c r="CS329" s="5"/>
      <c r="CT329" s="30"/>
      <c r="CU329" s="30"/>
      <c r="CV329" s="30"/>
      <c r="CW329" s="30"/>
      <c r="CX329" s="30"/>
      <c r="CY329" s="9">
        <v>587516.03768298705</v>
      </c>
      <c r="CZ329" s="9"/>
      <c r="DA329" s="9"/>
      <c r="DB329" s="20"/>
      <c r="DC329" s="20"/>
      <c r="DD329" s="20"/>
      <c r="DE329" s="20"/>
      <c r="DF329" s="20"/>
      <c r="DG329" s="20"/>
      <c r="DH329" s="20"/>
      <c r="DI329" s="20"/>
      <c r="DJ329" s="17"/>
      <c r="DK329" s="17"/>
      <c r="DL329" s="5"/>
      <c r="DM329" s="5"/>
      <c r="DN329" s="20"/>
      <c r="DO329" s="20"/>
      <c r="DP329" s="20"/>
      <c r="DQ329" s="20"/>
      <c r="DR329" s="20"/>
      <c r="DS329" s="20"/>
    </row>
    <row r="330" spans="1:171" x14ac:dyDescent="0.25">
      <c r="F330" s="91"/>
      <c r="G330" s="91"/>
      <c r="H330" s="91"/>
      <c r="K330" s="172"/>
      <c r="L330" s="7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CE330" s="9"/>
      <c r="CO330" s="9"/>
      <c r="CY330" s="9"/>
    </row>
    <row r="331" spans="1:171" s="49" customFormat="1" x14ac:dyDescent="0.25">
      <c r="A331" s="217" t="str">
        <f t="shared" si="36"/>
        <v>stl_avgcap_core</v>
      </c>
      <c r="B331" s="41" t="s">
        <v>131</v>
      </c>
      <c r="C331" s="42" t="s">
        <v>132</v>
      </c>
      <c r="D331" s="41" t="s">
        <v>125</v>
      </c>
      <c r="E331" s="46" t="s">
        <v>44</v>
      </c>
      <c r="F331" s="88" t="s">
        <v>62</v>
      </c>
      <c r="G331" s="88" t="s">
        <v>53</v>
      </c>
      <c r="H331" s="88" t="s">
        <v>61</v>
      </c>
      <c r="I331" s="88">
        <v>1870</v>
      </c>
      <c r="J331" s="88">
        <v>1940</v>
      </c>
      <c r="K331" s="168" t="s">
        <v>75</v>
      </c>
      <c r="L331" s="8" t="str">
        <f>C331&amp;"_"&amp;H331&amp;"_"&amp;E331</f>
        <v>stl_avgcap_core</v>
      </c>
      <c r="M331" s="192"/>
      <c r="W331" s="192"/>
      <c r="AG331" s="192"/>
      <c r="AQ331" s="192"/>
      <c r="BA331" s="192">
        <v>0.20010953564421191</v>
      </c>
      <c r="BI331" s="122"/>
      <c r="BJ331" s="122"/>
      <c r="BK331" s="192">
        <v>0.26018485697625449</v>
      </c>
      <c r="BR331" s="122"/>
      <c r="BS331" s="122"/>
      <c r="BT331" s="122"/>
      <c r="BU331" s="192">
        <v>0.3110595563577333</v>
      </c>
      <c r="CA331" s="122"/>
      <c r="CB331" s="122"/>
      <c r="CC331" s="122"/>
      <c r="CD331" s="122"/>
      <c r="CE331" s="192">
        <v>0.32943370141951489</v>
      </c>
      <c r="CJ331" s="121"/>
      <c r="CK331" s="121"/>
      <c r="CL331" s="121"/>
      <c r="CM331" s="121"/>
      <c r="CN331" s="121"/>
      <c r="CO331" s="192">
        <v>0.47220101215649501</v>
      </c>
      <c r="CS331" s="121"/>
      <c r="CT331" s="121"/>
      <c r="CU331" s="121"/>
      <c r="CV331" s="121"/>
      <c r="CW331" s="121"/>
      <c r="CX331" s="121"/>
      <c r="CY331" s="192">
        <v>0.6709032191087273</v>
      </c>
      <c r="DB331" s="121"/>
      <c r="DC331" s="121"/>
      <c r="DD331" s="121"/>
      <c r="DE331" s="121"/>
      <c r="DF331" s="121"/>
      <c r="DG331" s="121"/>
      <c r="DH331" s="121"/>
      <c r="DI331" s="192">
        <v>0.90672464748958748</v>
      </c>
      <c r="DK331" s="121"/>
      <c r="DL331" s="121"/>
      <c r="DM331" s="121"/>
      <c r="DN331" s="121"/>
      <c r="DO331" s="121"/>
      <c r="DP331" s="121"/>
      <c r="DQ331" s="121"/>
      <c r="DR331" s="121"/>
      <c r="DS331" s="192">
        <v>1.0162884196160709</v>
      </c>
      <c r="DT331" s="123"/>
      <c r="DU331" s="123"/>
      <c r="DV331" s="123"/>
      <c r="DW331" s="123"/>
      <c r="DX331" s="85"/>
      <c r="DY331" s="85"/>
      <c r="DZ331" s="85"/>
      <c r="EA331" s="85"/>
      <c r="EB331" s="85"/>
      <c r="EC331" s="85"/>
      <c r="ED331" s="85"/>
      <c r="EE331" s="85"/>
      <c r="EF331" s="85"/>
      <c r="EG331" s="85"/>
      <c r="EH331" s="85"/>
      <c r="EI331" s="85"/>
      <c r="EJ331" s="85"/>
      <c r="EK331" s="85"/>
      <c r="EL331" s="85"/>
      <c r="EM331" s="85"/>
      <c r="EN331" s="85"/>
      <c r="EO331" s="85"/>
      <c r="EP331" s="85"/>
      <c r="EQ331" s="85"/>
      <c r="ER331" s="85"/>
      <c r="ES331" s="85"/>
      <c r="ET331" s="85"/>
      <c r="EU331" s="85"/>
      <c r="EV331" s="85"/>
      <c r="EW331" s="85"/>
      <c r="EX331" s="85"/>
      <c r="EY331" s="85"/>
      <c r="EZ331" s="85"/>
      <c r="FA331" s="85"/>
      <c r="FB331" s="85"/>
      <c r="FC331" s="85"/>
      <c r="FD331" s="85"/>
      <c r="FE331" s="85"/>
      <c r="FF331" s="85"/>
      <c r="FG331" s="85"/>
      <c r="FH331" s="85"/>
      <c r="FI331" s="85"/>
      <c r="FJ331" s="85"/>
      <c r="FK331" s="85"/>
      <c r="FL331" s="85"/>
      <c r="FM331" s="85"/>
      <c r="FN331" s="85"/>
      <c r="FO331" s="85"/>
    </row>
    <row r="332" spans="1:171" s="49" customFormat="1" x14ac:dyDescent="0.25">
      <c r="A332" s="217" t="str">
        <f t="shared" si="36"/>
        <v>stl_avgcap_rimFSU</v>
      </c>
      <c r="B332" s="43" t="s">
        <v>131</v>
      </c>
      <c r="C332" s="44" t="s">
        <v>132</v>
      </c>
      <c r="D332" s="43" t="s">
        <v>48</v>
      </c>
      <c r="E332" s="46" t="s">
        <v>205</v>
      </c>
      <c r="F332" s="90" t="s">
        <v>62</v>
      </c>
      <c r="G332" s="90" t="s">
        <v>53</v>
      </c>
      <c r="H332" s="90" t="s">
        <v>61</v>
      </c>
      <c r="I332" s="90"/>
      <c r="J332" s="90"/>
      <c r="K332" s="175" t="s">
        <v>48</v>
      </c>
      <c r="L332" s="47" t="str">
        <f>C332&amp;"_"&amp;H332&amp;"_"&amp;E332</f>
        <v>stl_avgcap_rimFSU</v>
      </c>
      <c r="M332" s="192"/>
      <c r="W332" s="192"/>
      <c r="AG332" s="192"/>
      <c r="AQ332" s="192"/>
      <c r="BA332" s="192"/>
      <c r="BI332" s="122"/>
      <c r="BJ332" s="122"/>
      <c r="BK332" s="192"/>
      <c r="BR332" s="122"/>
      <c r="BS332" s="122"/>
      <c r="BT332" s="122"/>
      <c r="BU332" s="192"/>
      <c r="CA332" s="122"/>
      <c r="CB332" s="122"/>
      <c r="CC332" s="122"/>
      <c r="CD332" s="122"/>
      <c r="CE332" s="192"/>
      <c r="CJ332" s="34"/>
      <c r="CK332" s="34"/>
      <c r="CL332" s="34"/>
      <c r="CM332" s="34"/>
      <c r="CN332" s="34"/>
      <c r="CO332" s="192"/>
      <c r="CS332" s="121"/>
      <c r="CT332" s="121"/>
      <c r="CU332" s="121"/>
      <c r="CV332" s="121"/>
      <c r="CW332" s="121"/>
      <c r="CX332" s="121"/>
      <c r="CY332" s="192"/>
      <c r="DB332" s="121"/>
      <c r="DC332" s="121"/>
      <c r="DD332" s="121"/>
      <c r="DE332" s="121"/>
      <c r="DF332" s="121"/>
      <c r="DG332" s="121"/>
      <c r="DH332" s="121"/>
      <c r="DI332" s="192"/>
      <c r="DK332" s="121"/>
      <c r="DL332" s="121"/>
      <c r="DM332" s="121"/>
      <c r="DN332" s="121"/>
      <c r="DO332" s="121"/>
      <c r="DP332" s="121"/>
      <c r="DQ332" s="121"/>
      <c r="DR332" s="121"/>
      <c r="DS332" s="192"/>
      <c r="DT332" s="123"/>
      <c r="DU332" s="123"/>
      <c r="DV332" s="123"/>
      <c r="DW332" s="123"/>
      <c r="DX332" s="85"/>
      <c r="DY332" s="85"/>
      <c r="DZ332" s="85"/>
      <c r="EA332" s="85"/>
      <c r="EB332" s="85"/>
      <c r="EC332" s="85"/>
      <c r="ED332" s="85"/>
      <c r="EE332" s="85"/>
      <c r="EF332" s="85"/>
      <c r="EG332" s="85"/>
      <c r="EH332" s="85"/>
      <c r="EI332" s="85"/>
      <c r="EJ332" s="85"/>
      <c r="EK332" s="85"/>
      <c r="EL332" s="85"/>
      <c r="EM332" s="85"/>
      <c r="EN332" s="85"/>
      <c r="EO332" s="85"/>
      <c r="EP332" s="85"/>
      <c r="EQ332" s="85"/>
      <c r="ER332" s="85"/>
      <c r="ES332" s="85"/>
      <c r="ET332" s="85"/>
      <c r="EU332" s="85"/>
      <c r="EV332" s="85"/>
      <c r="EW332" s="85"/>
      <c r="EX332" s="85"/>
      <c r="EY332" s="85"/>
      <c r="EZ332" s="85"/>
      <c r="FA332" s="85"/>
      <c r="FB332" s="85"/>
      <c r="FC332" s="85"/>
      <c r="FD332" s="85"/>
      <c r="FE332" s="85"/>
      <c r="FF332" s="85"/>
      <c r="FG332" s="85"/>
      <c r="FH332" s="85"/>
      <c r="FI332" s="85"/>
      <c r="FJ332" s="85"/>
      <c r="FK332" s="85"/>
      <c r="FL332" s="85"/>
      <c r="FM332" s="85"/>
      <c r="FN332" s="85"/>
      <c r="FO332" s="85"/>
    </row>
    <row r="333" spans="1:171" s="49" customFormat="1" x14ac:dyDescent="0.25">
      <c r="A333" s="217" t="str">
        <f t="shared" si="36"/>
        <v>stl_avgcap_rim</v>
      </c>
      <c r="B333" s="41" t="s">
        <v>131</v>
      </c>
      <c r="C333" s="42" t="s">
        <v>132</v>
      </c>
      <c r="D333" s="41" t="s">
        <v>126</v>
      </c>
      <c r="E333" s="46" t="s">
        <v>152</v>
      </c>
      <c r="F333" s="88" t="s">
        <v>62</v>
      </c>
      <c r="G333" s="88" t="s">
        <v>53</v>
      </c>
      <c r="H333" s="88" t="s">
        <v>61</v>
      </c>
      <c r="I333" s="88">
        <v>1870</v>
      </c>
      <c r="J333" s="88">
        <v>1940</v>
      </c>
      <c r="K333" s="168" t="s">
        <v>75</v>
      </c>
      <c r="L333" s="8" t="str">
        <f>C333&amp;"_"&amp;H333&amp;"_"&amp;E333</f>
        <v>stl_avgcap_rim</v>
      </c>
      <c r="M333" s="192"/>
      <c r="W333" s="192"/>
      <c r="AG333" s="192"/>
      <c r="AQ333" s="192"/>
      <c r="BA333" s="192">
        <v>0.32956428263679449</v>
      </c>
      <c r="BI333" s="122"/>
      <c r="BJ333" s="122"/>
      <c r="BK333" s="192">
        <v>0.33171062558566999</v>
      </c>
      <c r="BR333" s="122"/>
      <c r="BS333" s="122"/>
      <c r="BT333" s="122"/>
      <c r="BU333" s="192">
        <v>0.30180986154251255</v>
      </c>
      <c r="CA333" s="122"/>
      <c r="CB333" s="122"/>
      <c r="CC333" s="122"/>
      <c r="CD333" s="122"/>
      <c r="CE333" s="192">
        <v>0.31531106609586013</v>
      </c>
      <c r="CJ333" s="121"/>
      <c r="CK333" s="121"/>
      <c r="CL333" s="121"/>
      <c r="CM333" s="121"/>
      <c r="CN333" s="121"/>
      <c r="CO333" s="192">
        <v>0.25082863865751071</v>
      </c>
      <c r="CS333" s="121"/>
      <c r="CT333" s="121"/>
      <c r="CU333" s="121"/>
      <c r="CV333" s="121"/>
      <c r="CW333" s="121"/>
      <c r="CX333" s="121"/>
      <c r="CY333" s="192">
        <v>0.34971601466788166</v>
      </c>
      <c r="DB333" s="122"/>
      <c r="DC333" s="122"/>
      <c r="DD333" s="122"/>
      <c r="DE333" s="122"/>
      <c r="DF333" s="122"/>
      <c r="DG333" s="122"/>
      <c r="DH333" s="122"/>
      <c r="DI333" s="192">
        <v>0.34971601466788166</v>
      </c>
      <c r="DK333" s="122"/>
      <c r="DL333" s="122"/>
      <c r="DM333" s="122"/>
      <c r="DN333" s="122"/>
      <c r="DO333" s="122"/>
      <c r="DP333" s="122"/>
      <c r="DQ333" s="122"/>
      <c r="DR333" s="122"/>
      <c r="DS333" s="192"/>
      <c r="DT333" s="123"/>
      <c r="DU333" s="123"/>
      <c r="DV333" s="123"/>
      <c r="DW333" s="123"/>
      <c r="DX333" s="85"/>
      <c r="DY333" s="85"/>
      <c r="DZ333" s="85"/>
      <c r="EA333" s="85"/>
      <c r="EB333" s="85"/>
      <c r="EC333" s="85"/>
      <c r="ED333" s="85"/>
      <c r="EE333" s="85"/>
      <c r="EF333" s="85"/>
      <c r="EG333" s="85"/>
      <c r="EH333" s="85"/>
      <c r="EI333" s="85"/>
      <c r="EJ333" s="85"/>
      <c r="EK333" s="85"/>
      <c r="EL333" s="85"/>
      <c r="EM333" s="85"/>
      <c r="EN333" s="85"/>
      <c r="EO333" s="85"/>
      <c r="EP333" s="85"/>
      <c r="EQ333" s="85"/>
      <c r="ER333" s="85"/>
      <c r="ES333" s="85"/>
      <c r="ET333" s="85"/>
      <c r="EU333" s="85"/>
      <c r="EV333" s="85"/>
      <c r="EW333" s="85"/>
      <c r="EX333" s="85"/>
      <c r="EY333" s="85"/>
      <c r="EZ333" s="85"/>
      <c r="FA333" s="85"/>
      <c r="FB333" s="85"/>
      <c r="FC333" s="85"/>
      <c r="FD333" s="85"/>
      <c r="FE333" s="85"/>
      <c r="FF333" s="85"/>
      <c r="FG333" s="85"/>
      <c r="FH333" s="85"/>
      <c r="FI333" s="85"/>
      <c r="FJ333" s="85"/>
      <c r="FK333" s="85"/>
      <c r="FL333" s="85"/>
      <c r="FM333" s="85"/>
      <c r="FN333" s="85"/>
      <c r="FO333" s="85"/>
    </row>
    <row r="334" spans="1:171" s="49" customFormat="1" x14ac:dyDescent="0.25">
      <c r="A334" s="217" t="str">
        <f t="shared" si="36"/>
        <v>stl_avgcap_peri</v>
      </c>
      <c r="B334" s="103" t="s">
        <v>131</v>
      </c>
      <c r="C334" s="104" t="s">
        <v>132</v>
      </c>
      <c r="D334" s="103" t="s">
        <v>120</v>
      </c>
      <c r="E334" s="105" t="s">
        <v>45</v>
      </c>
      <c r="F334" s="106" t="s">
        <v>62</v>
      </c>
      <c r="G334" s="106" t="s">
        <v>53</v>
      </c>
      <c r="H334" s="106" t="s">
        <v>61</v>
      </c>
      <c r="I334" s="106">
        <v>1870</v>
      </c>
      <c r="J334" s="106">
        <v>1940</v>
      </c>
      <c r="K334" s="168" t="s">
        <v>75</v>
      </c>
      <c r="L334" s="81" t="str">
        <f>C334&amp;"_"&amp;H334&amp;"_"&amp;E334</f>
        <v>stl_avgcap_peri</v>
      </c>
      <c r="M334" s="192"/>
      <c r="W334" s="192"/>
      <c r="AG334" s="192"/>
      <c r="AQ334" s="192"/>
      <c r="BA334" s="192">
        <v>0.26702820859872611</v>
      </c>
      <c r="BI334" s="122"/>
      <c r="BJ334" s="122"/>
      <c r="BK334" s="192">
        <v>0.32950154153783506</v>
      </c>
      <c r="BR334" s="122"/>
      <c r="BS334" s="122"/>
      <c r="BT334" s="122"/>
      <c r="BU334" s="192">
        <v>0.52164093722145388</v>
      </c>
      <c r="CA334" s="122"/>
      <c r="CB334" s="122"/>
      <c r="CC334" s="122"/>
      <c r="CD334" s="122"/>
      <c r="CE334" s="192">
        <v>0.3683363822857334</v>
      </c>
      <c r="CJ334" s="121"/>
      <c r="CK334" s="121"/>
      <c r="CL334" s="121"/>
      <c r="CM334" s="121"/>
      <c r="CN334" s="121"/>
      <c r="CO334" s="192">
        <v>0.25082863865751065</v>
      </c>
      <c r="CS334" s="121"/>
      <c r="CT334" s="121"/>
      <c r="CU334" s="121"/>
      <c r="CV334" s="121"/>
      <c r="CW334" s="121"/>
      <c r="CX334" s="121"/>
      <c r="CY334" s="192">
        <v>0.34971601466788171</v>
      </c>
      <c r="DB334" s="122"/>
      <c r="DC334" s="122"/>
      <c r="DD334" s="122"/>
      <c r="DE334" s="122"/>
      <c r="DF334" s="122"/>
      <c r="DG334" s="122"/>
      <c r="DH334" s="122"/>
      <c r="DI334" s="192">
        <v>0.34971601466788171</v>
      </c>
      <c r="DK334" s="122"/>
      <c r="DL334" s="122"/>
      <c r="DM334" s="122"/>
      <c r="DN334" s="122"/>
      <c r="DO334" s="122"/>
      <c r="DP334" s="122"/>
      <c r="DQ334" s="122"/>
      <c r="DR334" s="122"/>
      <c r="DS334" s="192"/>
      <c r="DT334" s="123"/>
      <c r="DU334" s="123"/>
      <c r="DV334" s="123"/>
      <c r="DW334" s="123"/>
      <c r="DX334" s="85"/>
      <c r="DY334" s="85"/>
      <c r="DZ334" s="85"/>
      <c r="EA334" s="85"/>
      <c r="EB334" s="85"/>
      <c r="EC334" s="85"/>
      <c r="ED334" s="85"/>
      <c r="EE334" s="85"/>
      <c r="EF334" s="85"/>
      <c r="EG334" s="85"/>
      <c r="EH334" s="85"/>
      <c r="EI334" s="85"/>
      <c r="EJ334" s="85"/>
      <c r="EK334" s="85"/>
      <c r="EL334" s="85"/>
      <c r="EM334" s="85"/>
      <c r="EN334" s="85"/>
      <c r="EO334" s="85"/>
      <c r="EP334" s="85"/>
      <c r="EQ334" s="85"/>
      <c r="ER334" s="85"/>
      <c r="ES334" s="85"/>
      <c r="ET334" s="85"/>
      <c r="EU334" s="85"/>
      <c r="EV334" s="85"/>
      <c r="EW334" s="85"/>
      <c r="EX334" s="85"/>
      <c r="EY334" s="85"/>
      <c r="EZ334" s="85"/>
      <c r="FA334" s="85"/>
      <c r="FB334" s="85"/>
      <c r="FC334" s="85"/>
      <c r="FD334" s="85"/>
      <c r="FE334" s="85"/>
      <c r="FF334" s="85"/>
      <c r="FG334" s="85"/>
      <c r="FH334" s="85"/>
      <c r="FI334" s="85"/>
      <c r="FJ334" s="85"/>
      <c r="FK334" s="85"/>
      <c r="FL334" s="85"/>
      <c r="FM334" s="85"/>
      <c r="FN334" s="85"/>
      <c r="FO334" s="85"/>
    </row>
    <row r="335" spans="1:171" s="49" customFormat="1" x14ac:dyDescent="0.25">
      <c r="A335" s="217" t="str">
        <f t="shared" si="36"/>
        <v>stl_avgcap_glob</v>
      </c>
      <c r="B335" s="41" t="s">
        <v>131</v>
      </c>
      <c r="C335" s="42" t="s">
        <v>132</v>
      </c>
      <c r="D335" s="41" t="s">
        <v>15</v>
      </c>
      <c r="E335" s="46" t="s">
        <v>46</v>
      </c>
      <c r="F335" s="88" t="s">
        <v>62</v>
      </c>
      <c r="G335" s="88" t="s">
        <v>53</v>
      </c>
      <c r="H335" s="88" t="s">
        <v>61</v>
      </c>
      <c r="I335" s="88">
        <v>1870</v>
      </c>
      <c r="J335" s="88">
        <v>1940</v>
      </c>
      <c r="K335" s="168" t="s">
        <v>75</v>
      </c>
      <c r="L335" s="8" t="str">
        <f>C335&amp;"_"&amp;H335&amp;"_"&amp;E335</f>
        <v>stl_avgcap_glob</v>
      </c>
      <c r="M335" s="192"/>
      <c r="W335" s="192"/>
      <c r="AG335" s="192"/>
      <c r="AQ335" s="192"/>
      <c r="BA335" s="192">
        <v>0.24549367564721591</v>
      </c>
      <c r="BI335" s="86"/>
      <c r="BJ335" s="86"/>
      <c r="BK335" s="192">
        <v>0.29359111832799262</v>
      </c>
      <c r="BR335" s="86"/>
      <c r="BS335" s="86"/>
      <c r="BT335" s="86"/>
      <c r="BU335" s="192">
        <v>0.32959342650968648</v>
      </c>
      <c r="CA335" s="86"/>
      <c r="CB335" s="86"/>
      <c r="CC335" s="86"/>
      <c r="CD335" s="86"/>
      <c r="CE335" s="192">
        <v>0.32844100586687558</v>
      </c>
      <c r="CJ335" s="121"/>
      <c r="CK335" s="121"/>
      <c r="CL335" s="121"/>
      <c r="CM335" s="121"/>
      <c r="CN335" s="121"/>
      <c r="CO335" s="192">
        <v>0.36365833288013877</v>
      </c>
      <c r="CS335" s="121"/>
      <c r="CT335" s="121"/>
      <c r="CU335" s="121"/>
      <c r="CV335" s="121"/>
      <c r="CW335" s="121"/>
      <c r="CX335" s="121"/>
      <c r="CY335" s="192">
        <v>0.53219438877015801</v>
      </c>
      <c r="DB335" s="86"/>
      <c r="DC335" s="86"/>
      <c r="DD335" s="86"/>
      <c r="DE335" s="86"/>
      <c r="DF335" s="86"/>
      <c r="DG335" s="86"/>
      <c r="DH335" s="86"/>
      <c r="DI335" s="192">
        <v>0.64992281256972151</v>
      </c>
      <c r="DK335" s="86"/>
      <c r="DL335" s="86"/>
      <c r="DM335" s="86"/>
      <c r="DN335" s="86"/>
      <c r="DO335" s="86"/>
      <c r="DP335" s="86"/>
      <c r="DQ335" s="86"/>
      <c r="DR335" s="86"/>
      <c r="DS335" s="192">
        <v>1.0162884196160709</v>
      </c>
      <c r="DT335" s="123"/>
      <c r="DU335" s="123"/>
      <c r="DV335" s="123"/>
      <c r="DW335" s="123"/>
      <c r="DX335" s="85"/>
      <c r="DY335" s="85"/>
      <c r="DZ335" s="85"/>
      <c r="EA335" s="85"/>
      <c r="EB335" s="85"/>
      <c r="EC335" s="85"/>
      <c r="ED335" s="85"/>
      <c r="EE335" s="85"/>
      <c r="EF335" s="85"/>
      <c r="EG335" s="85"/>
      <c r="EH335" s="85"/>
      <c r="EI335" s="85"/>
      <c r="EJ335" s="85"/>
      <c r="EK335" s="85"/>
      <c r="EL335" s="85"/>
      <c r="EM335" s="85"/>
      <c r="EN335" s="85"/>
      <c r="EO335" s="85"/>
      <c r="EP335" s="85"/>
      <c r="EQ335" s="85"/>
      <c r="ER335" s="85"/>
      <c r="ES335" s="85"/>
      <c r="ET335" s="85"/>
      <c r="EU335" s="85"/>
      <c r="EV335" s="85"/>
      <c r="EW335" s="85"/>
      <c r="EX335" s="85"/>
      <c r="EY335" s="85"/>
      <c r="EZ335" s="85"/>
      <c r="FA335" s="85"/>
      <c r="FB335" s="85"/>
      <c r="FC335" s="85"/>
      <c r="FD335" s="85"/>
      <c r="FE335" s="85"/>
      <c r="FF335" s="85"/>
      <c r="FG335" s="85"/>
      <c r="FH335" s="85"/>
      <c r="FI335" s="85"/>
      <c r="FJ335" s="85"/>
      <c r="FK335" s="85"/>
      <c r="FL335" s="85"/>
      <c r="FM335" s="85"/>
      <c r="FN335" s="85"/>
      <c r="FO335" s="85"/>
    </row>
    <row r="336" spans="1:171" s="49" customFormat="1" x14ac:dyDescent="0.25">
      <c r="A336" s="217"/>
      <c r="B336" s="34"/>
      <c r="C336" s="34"/>
      <c r="D336" s="124"/>
      <c r="E336" s="34"/>
      <c r="F336" s="119"/>
      <c r="G336" s="119"/>
      <c r="H336" s="119"/>
      <c r="I336" s="90"/>
      <c r="J336" s="90"/>
      <c r="K336" s="177"/>
      <c r="L336" s="83"/>
      <c r="M336" s="125"/>
      <c r="N336" s="34"/>
      <c r="O336" s="34"/>
      <c r="P336" s="125"/>
      <c r="Q336" s="125"/>
      <c r="R336" s="125"/>
      <c r="S336" s="125"/>
      <c r="T336" s="125"/>
      <c r="U336" s="125"/>
      <c r="V336" s="125"/>
      <c r="W336" s="125"/>
      <c r="X336" s="34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5"/>
      <c r="BM336" s="125"/>
      <c r="BN336" s="125"/>
      <c r="BO336" s="125"/>
      <c r="BP336" s="125"/>
      <c r="BQ336" s="125"/>
      <c r="BR336" s="125"/>
      <c r="BS336" s="125"/>
      <c r="BT336" s="125"/>
      <c r="BU336" s="125"/>
      <c r="BV336" s="125"/>
      <c r="BW336" s="125"/>
      <c r="BX336" s="125"/>
      <c r="BY336" s="125"/>
      <c r="BZ336" s="125"/>
      <c r="CA336" s="125"/>
      <c r="CB336" s="125"/>
      <c r="CC336" s="125"/>
      <c r="CD336" s="125"/>
      <c r="CE336" s="125"/>
      <c r="CF336" s="125"/>
      <c r="CG336" s="125"/>
      <c r="CH336" s="125"/>
      <c r="CI336" s="125"/>
      <c r="CJ336" s="125"/>
      <c r="CK336" s="125"/>
      <c r="CL336" s="125"/>
      <c r="CM336" s="125"/>
      <c r="CN336" s="125"/>
      <c r="CO336" s="125"/>
      <c r="CP336" s="125"/>
      <c r="CQ336" s="125"/>
      <c r="CR336" s="125"/>
      <c r="CS336" s="125"/>
      <c r="CT336" s="125"/>
      <c r="CU336" s="125"/>
      <c r="CV336" s="125"/>
      <c r="CW336" s="125"/>
      <c r="CX336" s="125"/>
      <c r="CY336" s="125"/>
      <c r="CZ336" s="125"/>
      <c r="DA336" s="125"/>
      <c r="DB336" s="125"/>
      <c r="DC336" s="125"/>
      <c r="DD336" s="125"/>
      <c r="DE336" s="125"/>
      <c r="DF336" s="125"/>
      <c r="DG336" s="125"/>
      <c r="DH336" s="125"/>
      <c r="DI336" s="125"/>
      <c r="DJ336" s="125"/>
      <c r="DK336" s="125"/>
      <c r="DL336" s="125"/>
      <c r="DM336" s="125"/>
      <c r="DN336" s="125"/>
      <c r="DO336" s="34"/>
      <c r="DP336" s="34"/>
      <c r="DQ336" s="34"/>
      <c r="DR336" s="34"/>
      <c r="DS336" s="34"/>
      <c r="DT336" s="34"/>
      <c r="DU336" s="34"/>
      <c r="DV336" s="34"/>
      <c r="DW336" s="34"/>
    </row>
    <row r="337" spans="1:325" s="49" customFormat="1" x14ac:dyDescent="0.25">
      <c r="A337" s="217" t="str">
        <f t="shared" si="36"/>
        <v>stl_maxcap_core</v>
      </c>
      <c r="B337" s="118" t="s">
        <v>131</v>
      </c>
      <c r="C337" s="120" t="s">
        <v>132</v>
      </c>
      <c r="D337" s="118" t="s">
        <v>125</v>
      </c>
      <c r="E337" s="49" t="s">
        <v>44</v>
      </c>
      <c r="F337" s="117" t="s">
        <v>63</v>
      </c>
      <c r="G337" s="117" t="s">
        <v>53</v>
      </c>
      <c r="H337" s="117" t="s">
        <v>64</v>
      </c>
      <c r="I337" s="90"/>
      <c r="J337" s="90"/>
      <c r="K337" s="177" t="s">
        <v>0</v>
      </c>
      <c r="L337" s="83" t="str">
        <f>C337&amp;"_"&amp;H337&amp;"_"&amp;E337</f>
        <v>stl_maxcap_core</v>
      </c>
      <c r="M337" s="128"/>
      <c r="N337" s="34"/>
      <c r="O337" s="34"/>
      <c r="P337" s="125"/>
      <c r="Q337" s="125"/>
      <c r="R337" s="125"/>
      <c r="S337" s="125"/>
      <c r="T337" s="125"/>
      <c r="U337" s="125"/>
      <c r="V337" s="125"/>
      <c r="W337" s="125"/>
      <c r="X337" s="34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5"/>
      <c r="BL337" s="125"/>
      <c r="BM337" s="125"/>
      <c r="BN337" s="125"/>
      <c r="BO337" s="125"/>
      <c r="BP337" s="125"/>
      <c r="BQ337" s="125"/>
      <c r="BR337" s="125"/>
      <c r="BS337" s="125"/>
      <c r="BT337" s="125"/>
      <c r="BU337" s="125"/>
      <c r="BV337" s="125"/>
      <c r="BW337" s="125"/>
      <c r="BX337" s="125"/>
      <c r="BY337" s="125"/>
      <c r="BZ337" s="125"/>
      <c r="CA337" s="125"/>
      <c r="CB337" s="125"/>
      <c r="CC337" s="125"/>
      <c r="CD337" s="125"/>
      <c r="CE337" s="125"/>
      <c r="CF337" s="125"/>
      <c r="CG337" s="125"/>
      <c r="CH337" s="125"/>
      <c r="CI337" s="125"/>
      <c r="CJ337" s="125"/>
      <c r="CK337" s="125"/>
      <c r="CL337" s="125"/>
      <c r="CM337" s="125"/>
      <c r="CN337" s="125"/>
      <c r="CO337" s="125"/>
      <c r="CP337" s="125"/>
      <c r="CQ337" s="125"/>
      <c r="CR337" s="125"/>
      <c r="CS337" s="125"/>
      <c r="CT337" s="125"/>
      <c r="CU337" s="125"/>
      <c r="CV337" s="125"/>
      <c r="CW337" s="125"/>
      <c r="CX337" s="125"/>
      <c r="CY337" s="125"/>
      <c r="CZ337" s="125"/>
      <c r="DA337" s="125"/>
      <c r="DB337" s="125"/>
      <c r="DC337" s="125"/>
      <c r="DD337" s="125"/>
      <c r="DE337" s="125"/>
      <c r="DF337" s="125"/>
      <c r="DG337" s="125"/>
      <c r="DH337" s="125"/>
      <c r="DI337" s="125"/>
      <c r="DJ337" s="125"/>
      <c r="DK337" s="125"/>
      <c r="DL337" s="125"/>
      <c r="DM337" s="125"/>
      <c r="DN337" s="125"/>
      <c r="DO337" s="34"/>
      <c r="DP337" s="34"/>
      <c r="DQ337" s="34"/>
      <c r="DR337" s="34"/>
      <c r="DS337" s="34"/>
      <c r="DT337" s="34"/>
      <c r="DU337" s="34"/>
      <c r="DV337" s="34"/>
      <c r="DW337" s="34"/>
    </row>
    <row r="338" spans="1:325" s="49" customFormat="1" x14ac:dyDescent="0.25">
      <c r="A338" s="217" t="str">
        <f t="shared" si="36"/>
        <v>stl_maxcap_rimFSU</v>
      </c>
      <c r="B338" s="118" t="s">
        <v>131</v>
      </c>
      <c r="C338" s="120" t="s">
        <v>132</v>
      </c>
      <c r="D338" s="118" t="s">
        <v>48</v>
      </c>
      <c r="E338" s="49" t="s">
        <v>205</v>
      </c>
      <c r="F338" s="117" t="s">
        <v>63</v>
      </c>
      <c r="G338" s="117" t="s">
        <v>53</v>
      </c>
      <c r="H338" s="117" t="s">
        <v>64</v>
      </c>
      <c r="I338" s="90"/>
      <c r="J338" s="90"/>
      <c r="K338" s="177" t="s">
        <v>48</v>
      </c>
      <c r="L338" s="83" t="str">
        <f>C338&amp;"_"&amp;H338&amp;"_"&amp;E338</f>
        <v>stl_maxcap_rimFSU</v>
      </c>
      <c r="M338" s="128"/>
      <c r="N338" s="34"/>
      <c r="O338" s="34"/>
      <c r="P338" s="125"/>
      <c r="Q338" s="125"/>
      <c r="R338" s="125"/>
      <c r="S338" s="125"/>
      <c r="T338" s="125"/>
      <c r="U338" s="125"/>
      <c r="V338" s="125"/>
      <c r="W338" s="125"/>
      <c r="X338" s="34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5"/>
      <c r="BL338" s="125"/>
      <c r="BM338" s="125"/>
      <c r="BN338" s="125"/>
      <c r="BO338" s="125"/>
      <c r="BP338" s="125"/>
      <c r="BQ338" s="125"/>
      <c r="BR338" s="125"/>
      <c r="BS338" s="125"/>
      <c r="BT338" s="125"/>
      <c r="BU338" s="125"/>
      <c r="BV338" s="125"/>
      <c r="BW338" s="125"/>
      <c r="BX338" s="125"/>
      <c r="BY338" s="125"/>
      <c r="BZ338" s="125"/>
      <c r="CA338" s="125"/>
      <c r="CB338" s="125"/>
      <c r="CC338" s="125"/>
      <c r="CD338" s="125"/>
      <c r="CE338" s="125"/>
      <c r="CF338" s="125"/>
      <c r="CG338" s="125"/>
      <c r="CH338" s="125"/>
      <c r="CI338" s="125"/>
      <c r="CJ338" s="125"/>
      <c r="CK338" s="125"/>
      <c r="CL338" s="125"/>
      <c r="CM338" s="125"/>
      <c r="CN338" s="125"/>
      <c r="CO338" s="125"/>
      <c r="CP338" s="125"/>
      <c r="CQ338" s="125"/>
      <c r="CR338" s="125"/>
      <c r="CS338" s="125"/>
      <c r="CT338" s="125"/>
      <c r="CU338" s="125"/>
      <c r="CV338" s="125"/>
      <c r="CW338" s="125"/>
      <c r="CX338" s="125"/>
      <c r="CY338" s="125"/>
      <c r="CZ338" s="125"/>
      <c r="DA338" s="125"/>
      <c r="DB338" s="125"/>
      <c r="DC338" s="125"/>
      <c r="DD338" s="125"/>
      <c r="DE338" s="125"/>
      <c r="DF338" s="125"/>
      <c r="DG338" s="125"/>
      <c r="DH338" s="125"/>
      <c r="DI338" s="125"/>
      <c r="DJ338" s="125"/>
      <c r="DK338" s="125"/>
      <c r="DL338" s="125"/>
      <c r="DM338" s="125"/>
      <c r="DN338" s="125"/>
      <c r="DO338" s="34"/>
      <c r="DP338" s="34"/>
      <c r="DQ338" s="34"/>
      <c r="DR338" s="34"/>
      <c r="DS338" s="34"/>
      <c r="DT338" s="34"/>
      <c r="DU338" s="34"/>
      <c r="DV338" s="34"/>
      <c r="DW338" s="34"/>
    </row>
    <row r="339" spans="1:325" s="49" customFormat="1" x14ac:dyDescent="0.25">
      <c r="A339" s="217" t="str">
        <f t="shared" si="36"/>
        <v>stl_maxcap_rim</v>
      </c>
      <c r="B339" s="118" t="s">
        <v>131</v>
      </c>
      <c r="C339" s="120" t="s">
        <v>132</v>
      </c>
      <c r="D339" s="118" t="s">
        <v>126</v>
      </c>
      <c r="E339" s="49" t="s">
        <v>152</v>
      </c>
      <c r="F339" s="117" t="s">
        <v>63</v>
      </c>
      <c r="G339" s="117" t="s">
        <v>53</v>
      </c>
      <c r="H339" s="117" t="s">
        <v>64</v>
      </c>
      <c r="I339" s="90"/>
      <c r="J339" s="90"/>
      <c r="K339" s="177" t="s">
        <v>0</v>
      </c>
      <c r="L339" s="83" t="str">
        <f>C339&amp;"_"&amp;H339&amp;"_"&amp;E339</f>
        <v>stl_maxcap_rim</v>
      </c>
      <c r="M339" s="128"/>
      <c r="N339" s="34"/>
      <c r="O339" s="34"/>
      <c r="P339" s="125"/>
      <c r="Q339" s="125"/>
      <c r="R339" s="125"/>
      <c r="S339" s="125"/>
      <c r="T339" s="125"/>
      <c r="U339" s="125"/>
      <c r="V339" s="125"/>
      <c r="W339" s="125"/>
      <c r="X339" s="34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5"/>
      <c r="BL339" s="125"/>
      <c r="BM339" s="125"/>
      <c r="BN339" s="125"/>
      <c r="BO339" s="125"/>
      <c r="BP339" s="125"/>
      <c r="BQ339" s="125"/>
      <c r="BR339" s="125"/>
      <c r="BS339" s="125"/>
      <c r="BT339" s="125"/>
      <c r="BU339" s="125"/>
      <c r="BV339" s="125"/>
      <c r="BW339" s="125"/>
      <c r="BX339" s="125"/>
      <c r="BY339" s="125"/>
      <c r="BZ339" s="125"/>
      <c r="CA339" s="125"/>
      <c r="CB339" s="125"/>
      <c r="CC339" s="125"/>
      <c r="CD339" s="125"/>
      <c r="CE339" s="125"/>
      <c r="CF339" s="125"/>
      <c r="CG339" s="125"/>
      <c r="CH339" s="125"/>
      <c r="CI339" s="125"/>
      <c r="CJ339" s="125"/>
      <c r="CK339" s="125"/>
      <c r="CL339" s="125"/>
      <c r="CM339" s="125"/>
      <c r="CN339" s="125"/>
      <c r="CO339" s="125"/>
      <c r="CP339" s="125"/>
      <c r="CQ339" s="125"/>
      <c r="CR339" s="125"/>
      <c r="CS339" s="125"/>
      <c r="CT339" s="125"/>
      <c r="CU339" s="125"/>
      <c r="CV339" s="125"/>
      <c r="CW339" s="125"/>
      <c r="CX339" s="125"/>
      <c r="CY339" s="125"/>
      <c r="CZ339" s="125"/>
      <c r="DA339" s="125"/>
      <c r="DB339" s="125"/>
      <c r="DC339" s="125"/>
      <c r="DD339" s="125"/>
      <c r="DE339" s="125"/>
      <c r="DF339" s="125"/>
      <c r="DG339" s="125"/>
      <c r="DH339" s="125"/>
      <c r="DI339" s="125"/>
      <c r="DJ339" s="125"/>
      <c r="DK339" s="125"/>
      <c r="DL339" s="125"/>
      <c r="DM339" s="125"/>
      <c r="DN339" s="125"/>
      <c r="DO339" s="34"/>
      <c r="DP339" s="34"/>
      <c r="DQ339" s="34"/>
      <c r="DR339" s="34"/>
      <c r="DS339" s="34"/>
      <c r="DT339" s="34"/>
      <c r="DU339" s="34"/>
      <c r="DV339" s="34"/>
      <c r="DW339" s="34"/>
    </row>
    <row r="340" spans="1:325" s="49" customFormat="1" x14ac:dyDescent="0.25">
      <c r="A340" s="217" t="str">
        <f t="shared" si="36"/>
        <v>stl_maxcap_peri</v>
      </c>
      <c r="B340" s="118" t="s">
        <v>131</v>
      </c>
      <c r="C340" s="120" t="s">
        <v>132</v>
      </c>
      <c r="D340" s="118" t="s">
        <v>120</v>
      </c>
      <c r="E340" s="49" t="s">
        <v>45</v>
      </c>
      <c r="F340" s="117" t="s">
        <v>63</v>
      </c>
      <c r="G340" s="117" t="s">
        <v>53</v>
      </c>
      <c r="H340" s="117" t="s">
        <v>64</v>
      </c>
      <c r="I340" s="90"/>
      <c r="J340" s="90"/>
      <c r="K340" s="177" t="s">
        <v>0</v>
      </c>
      <c r="L340" s="83" t="str">
        <f>C340&amp;"_"&amp;H340&amp;"_"&amp;E340</f>
        <v>stl_maxcap_peri</v>
      </c>
      <c r="M340" s="128"/>
      <c r="N340" s="34"/>
      <c r="O340" s="34"/>
      <c r="P340" s="125"/>
      <c r="Q340" s="125"/>
      <c r="R340" s="125"/>
      <c r="S340" s="125"/>
      <c r="T340" s="125"/>
      <c r="U340" s="125"/>
      <c r="V340" s="125"/>
      <c r="W340" s="125"/>
      <c r="X340" s="34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5"/>
      <c r="BL340" s="125"/>
      <c r="BM340" s="125"/>
      <c r="BN340" s="125"/>
      <c r="BO340" s="125"/>
      <c r="BP340" s="125"/>
      <c r="BQ340" s="125"/>
      <c r="BR340" s="125"/>
      <c r="BS340" s="125"/>
      <c r="BT340" s="125"/>
      <c r="BU340" s="125"/>
      <c r="BV340" s="125"/>
      <c r="BW340" s="125"/>
      <c r="BX340" s="125"/>
      <c r="BY340" s="125"/>
      <c r="BZ340" s="125"/>
      <c r="CA340" s="125"/>
      <c r="CB340" s="125"/>
      <c r="CC340" s="125"/>
      <c r="CD340" s="125"/>
      <c r="CE340" s="125"/>
      <c r="CF340" s="125"/>
      <c r="CG340" s="125"/>
      <c r="CH340" s="125"/>
      <c r="CI340" s="125"/>
      <c r="CJ340" s="125"/>
      <c r="CK340" s="125"/>
      <c r="CL340" s="125"/>
      <c r="CM340" s="125"/>
      <c r="CN340" s="125"/>
      <c r="CO340" s="125"/>
      <c r="CP340" s="125"/>
      <c r="CQ340" s="125"/>
      <c r="CR340" s="125"/>
      <c r="CS340" s="125"/>
      <c r="CT340" s="125"/>
      <c r="CU340" s="125"/>
      <c r="CV340" s="125"/>
      <c r="CW340" s="125"/>
      <c r="CX340" s="125"/>
      <c r="CY340" s="125"/>
      <c r="CZ340" s="125"/>
      <c r="DA340" s="125"/>
      <c r="DB340" s="125"/>
      <c r="DC340" s="125"/>
      <c r="DD340" s="125"/>
      <c r="DE340" s="125"/>
      <c r="DF340" s="125"/>
      <c r="DG340" s="125"/>
      <c r="DH340" s="125"/>
      <c r="DI340" s="125"/>
      <c r="DJ340" s="125"/>
      <c r="DK340" s="125"/>
      <c r="DL340" s="125"/>
      <c r="DM340" s="125"/>
      <c r="DN340" s="125"/>
      <c r="DO340" s="34"/>
      <c r="DP340" s="34"/>
      <c r="DQ340" s="34"/>
      <c r="DR340" s="34"/>
      <c r="DS340" s="34"/>
      <c r="DT340" s="34"/>
      <c r="DU340" s="34"/>
      <c r="DV340" s="34"/>
      <c r="DW340" s="34"/>
    </row>
    <row r="341" spans="1:325" s="49" customFormat="1" x14ac:dyDescent="0.25">
      <c r="A341" s="217" t="str">
        <f t="shared" si="36"/>
        <v>stl_maxcap_glob</v>
      </c>
      <c r="B341" s="118" t="s">
        <v>131</v>
      </c>
      <c r="C341" s="120" t="s">
        <v>132</v>
      </c>
      <c r="D341" s="118" t="s">
        <v>15</v>
      </c>
      <c r="E341" s="49" t="s">
        <v>46</v>
      </c>
      <c r="F341" s="117" t="s">
        <v>63</v>
      </c>
      <c r="G341" s="117" t="s">
        <v>53</v>
      </c>
      <c r="H341" s="117" t="s">
        <v>64</v>
      </c>
      <c r="I341" s="90"/>
      <c r="J341" s="90"/>
      <c r="K341" s="177" t="s">
        <v>0</v>
      </c>
      <c r="L341" s="83" t="str">
        <f>C341&amp;"_"&amp;H341&amp;"_"&amp;E341</f>
        <v>stl_maxcap_glob</v>
      </c>
      <c r="M341" s="128"/>
      <c r="N341" s="34"/>
      <c r="O341" s="34"/>
      <c r="P341" s="125"/>
      <c r="Q341" s="125"/>
      <c r="R341" s="125"/>
      <c r="S341" s="125"/>
      <c r="T341" s="125"/>
      <c r="U341" s="125"/>
      <c r="V341" s="125"/>
      <c r="W341" s="125"/>
      <c r="X341" s="34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5"/>
      <c r="BL341" s="125"/>
      <c r="BM341" s="125"/>
      <c r="BN341" s="125"/>
      <c r="BO341" s="125"/>
      <c r="BP341" s="125"/>
      <c r="BQ341" s="125"/>
      <c r="BR341" s="125"/>
      <c r="BS341" s="125"/>
      <c r="BT341" s="125"/>
      <c r="BU341" s="125"/>
      <c r="BV341" s="125"/>
      <c r="BW341" s="125"/>
      <c r="BX341" s="125"/>
      <c r="BY341" s="125"/>
      <c r="BZ341" s="125"/>
      <c r="CA341" s="125"/>
      <c r="CB341" s="125"/>
      <c r="CC341" s="125"/>
      <c r="CD341" s="125"/>
      <c r="CE341" s="125"/>
      <c r="CF341" s="125"/>
      <c r="CG341" s="125"/>
      <c r="CH341" s="125"/>
      <c r="CI341" s="125"/>
      <c r="CJ341" s="125"/>
      <c r="CK341" s="125"/>
      <c r="CL341" s="125"/>
      <c r="CM341" s="125"/>
      <c r="CN341" s="125"/>
      <c r="CO341" s="125"/>
      <c r="CP341" s="125"/>
      <c r="CQ341" s="125"/>
      <c r="CR341" s="125"/>
      <c r="CS341" s="125"/>
      <c r="CT341" s="125"/>
      <c r="CU341" s="125"/>
      <c r="CV341" s="125"/>
      <c r="CW341" s="125"/>
      <c r="CX341" s="125"/>
      <c r="CY341" s="125"/>
      <c r="CZ341" s="125"/>
      <c r="DA341" s="125"/>
      <c r="DB341" s="125"/>
      <c r="DC341" s="125"/>
      <c r="DD341" s="125"/>
      <c r="DE341" s="125"/>
      <c r="DF341" s="125"/>
      <c r="DG341" s="125"/>
      <c r="DH341" s="125"/>
      <c r="DI341" s="125"/>
      <c r="DJ341" s="125"/>
      <c r="DK341" s="125"/>
      <c r="DL341" s="125"/>
      <c r="DM341" s="125"/>
      <c r="DN341" s="125"/>
      <c r="DO341" s="34"/>
      <c r="DP341" s="34"/>
      <c r="DQ341" s="34"/>
      <c r="DR341" s="34"/>
      <c r="DS341" s="34"/>
      <c r="DT341" s="34"/>
      <c r="DU341" s="34"/>
      <c r="DV341" s="34"/>
      <c r="DW341" s="34"/>
    </row>
    <row r="342" spans="1:325" x14ac:dyDescent="0.25">
      <c r="B342" s="39"/>
      <c r="C342" s="15"/>
      <c r="L342" s="8"/>
      <c r="M342" s="18"/>
      <c r="P342" s="18"/>
      <c r="Q342" s="18"/>
      <c r="R342" s="18"/>
      <c r="S342" s="18"/>
      <c r="T342" s="18"/>
      <c r="U342" s="18"/>
      <c r="V342" s="18"/>
      <c r="W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</row>
    <row r="343" spans="1:325" s="57" customFormat="1" x14ac:dyDescent="0.25">
      <c r="A343" s="219"/>
      <c r="B343" s="60" t="s">
        <v>213</v>
      </c>
      <c r="C343" s="56"/>
      <c r="D343" s="56"/>
      <c r="E343" s="56"/>
      <c r="F343" s="60"/>
      <c r="G343" s="60"/>
      <c r="H343" s="60"/>
      <c r="I343" s="60"/>
      <c r="J343" s="60"/>
      <c r="K343" s="173"/>
      <c r="L343" s="58"/>
      <c r="M343" s="112">
        <v>1710</v>
      </c>
      <c r="N343" s="112">
        <v>1711</v>
      </c>
      <c r="O343" s="112">
        <v>1712</v>
      </c>
      <c r="P343" s="112">
        <v>1713</v>
      </c>
      <c r="Q343" s="112">
        <v>1714</v>
      </c>
      <c r="R343" s="112">
        <v>1715</v>
      </c>
      <c r="S343" s="112">
        <v>1716</v>
      </c>
      <c r="T343" s="112">
        <v>1717</v>
      </c>
      <c r="U343" s="112">
        <v>1718</v>
      </c>
      <c r="V343" s="112">
        <v>1719</v>
      </c>
      <c r="W343" s="59">
        <v>1720</v>
      </c>
      <c r="X343" s="59">
        <f>W343+1</f>
        <v>1721</v>
      </c>
      <c r="Y343" s="59">
        <f t="shared" ref="Y343:CJ343" si="37">X343+1</f>
        <v>1722</v>
      </c>
      <c r="Z343" s="59">
        <f t="shared" si="37"/>
        <v>1723</v>
      </c>
      <c r="AA343" s="59">
        <f t="shared" si="37"/>
        <v>1724</v>
      </c>
      <c r="AB343" s="59">
        <f t="shared" si="37"/>
        <v>1725</v>
      </c>
      <c r="AC343" s="59">
        <f t="shared" si="37"/>
        <v>1726</v>
      </c>
      <c r="AD343" s="59">
        <f t="shared" si="37"/>
        <v>1727</v>
      </c>
      <c r="AE343" s="59">
        <f t="shared" si="37"/>
        <v>1728</v>
      </c>
      <c r="AF343" s="59">
        <f t="shared" si="37"/>
        <v>1729</v>
      </c>
      <c r="AG343" s="59">
        <f t="shared" si="37"/>
        <v>1730</v>
      </c>
      <c r="AH343" s="59">
        <f t="shared" si="37"/>
        <v>1731</v>
      </c>
      <c r="AI343" s="59">
        <f t="shared" si="37"/>
        <v>1732</v>
      </c>
      <c r="AJ343" s="59">
        <f t="shared" si="37"/>
        <v>1733</v>
      </c>
      <c r="AK343" s="59">
        <f t="shared" si="37"/>
        <v>1734</v>
      </c>
      <c r="AL343" s="59">
        <f t="shared" si="37"/>
        <v>1735</v>
      </c>
      <c r="AM343" s="59">
        <f t="shared" si="37"/>
        <v>1736</v>
      </c>
      <c r="AN343" s="59">
        <f t="shared" si="37"/>
        <v>1737</v>
      </c>
      <c r="AO343" s="59">
        <f t="shared" si="37"/>
        <v>1738</v>
      </c>
      <c r="AP343" s="59">
        <f t="shared" si="37"/>
        <v>1739</v>
      </c>
      <c r="AQ343" s="59">
        <f t="shared" si="37"/>
        <v>1740</v>
      </c>
      <c r="AR343" s="59">
        <f t="shared" si="37"/>
        <v>1741</v>
      </c>
      <c r="AS343" s="59">
        <f t="shared" si="37"/>
        <v>1742</v>
      </c>
      <c r="AT343" s="59">
        <f t="shared" si="37"/>
        <v>1743</v>
      </c>
      <c r="AU343" s="59">
        <f t="shared" si="37"/>
        <v>1744</v>
      </c>
      <c r="AV343" s="59">
        <f t="shared" si="37"/>
        <v>1745</v>
      </c>
      <c r="AW343" s="59">
        <f t="shared" si="37"/>
        <v>1746</v>
      </c>
      <c r="AX343" s="59">
        <f t="shared" si="37"/>
        <v>1747</v>
      </c>
      <c r="AY343" s="59">
        <f t="shared" si="37"/>
        <v>1748</v>
      </c>
      <c r="AZ343" s="59">
        <f t="shared" si="37"/>
        <v>1749</v>
      </c>
      <c r="BA343" s="59">
        <f t="shared" si="37"/>
        <v>1750</v>
      </c>
      <c r="BB343" s="59">
        <f t="shared" si="37"/>
        <v>1751</v>
      </c>
      <c r="BC343" s="59">
        <f t="shared" si="37"/>
        <v>1752</v>
      </c>
      <c r="BD343" s="59">
        <f t="shared" si="37"/>
        <v>1753</v>
      </c>
      <c r="BE343" s="59">
        <f t="shared" si="37"/>
        <v>1754</v>
      </c>
      <c r="BF343" s="59">
        <f t="shared" si="37"/>
        <v>1755</v>
      </c>
      <c r="BG343" s="59">
        <f t="shared" si="37"/>
        <v>1756</v>
      </c>
      <c r="BH343" s="59">
        <f t="shared" si="37"/>
        <v>1757</v>
      </c>
      <c r="BI343" s="59">
        <f t="shared" si="37"/>
        <v>1758</v>
      </c>
      <c r="BJ343" s="59">
        <f t="shared" si="37"/>
        <v>1759</v>
      </c>
      <c r="BK343" s="59">
        <f t="shared" si="37"/>
        <v>1760</v>
      </c>
      <c r="BL343" s="59">
        <f t="shared" si="37"/>
        <v>1761</v>
      </c>
      <c r="BM343" s="59">
        <f t="shared" si="37"/>
        <v>1762</v>
      </c>
      <c r="BN343" s="59">
        <f t="shared" si="37"/>
        <v>1763</v>
      </c>
      <c r="BO343" s="59">
        <f t="shared" si="37"/>
        <v>1764</v>
      </c>
      <c r="BP343" s="59">
        <f t="shared" si="37"/>
        <v>1765</v>
      </c>
      <c r="BQ343" s="59">
        <f t="shared" si="37"/>
        <v>1766</v>
      </c>
      <c r="BR343" s="59">
        <f t="shared" si="37"/>
        <v>1767</v>
      </c>
      <c r="BS343" s="59">
        <f t="shared" si="37"/>
        <v>1768</v>
      </c>
      <c r="BT343" s="59">
        <f t="shared" si="37"/>
        <v>1769</v>
      </c>
      <c r="BU343" s="59">
        <f t="shared" si="37"/>
        <v>1770</v>
      </c>
      <c r="BV343" s="59">
        <f t="shared" si="37"/>
        <v>1771</v>
      </c>
      <c r="BW343" s="59">
        <f t="shared" si="37"/>
        <v>1772</v>
      </c>
      <c r="BX343" s="59">
        <f t="shared" si="37"/>
        <v>1773</v>
      </c>
      <c r="BY343" s="59">
        <f t="shared" si="37"/>
        <v>1774</v>
      </c>
      <c r="BZ343" s="59">
        <f t="shared" si="37"/>
        <v>1775</v>
      </c>
      <c r="CA343" s="59">
        <f t="shared" si="37"/>
        <v>1776</v>
      </c>
      <c r="CB343" s="59">
        <f t="shared" si="37"/>
        <v>1777</v>
      </c>
      <c r="CC343" s="59">
        <f t="shared" si="37"/>
        <v>1778</v>
      </c>
      <c r="CD343" s="59">
        <f t="shared" si="37"/>
        <v>1779</v>
      </c>
      <c r="CE343" s="59">
        <f t="shared" si="37"/>
        <v>1780</v>
      </c>
      <c r="CF343" s="59">
        <f t="shared" si="37"/>
        <v>1781</v>
      </c>
      <c r="CG343" s="59">
        <f t="shared" si="37"/>
        <v>1782</v>
      </c>
      <c r="CH343" s="59">
        <f t="shared" si="37"/>
        <v>1783</v>
      </c>
      <c r="CI343" s="59">
        <f t="shared" si="37"/>
        <v>1784</v>
      </c>
      <c r="CJ343" s="59">
        <f t="shared" si="37"/>
        <v>1785</v>
      </c>
      <c r="CK343" s="59">
        <f t="shared" ref="CK343:EV343" si="38">CJ343+1</f>
        <v>1786</v>
      </c>
      <c r="CL343" s="59">
        <f t="shared" si="38"/>
        <v>1787</v>
      </c>
      <c r="CM343" s="59">
        <f t="shared" si="38"/>
        <v>1788</v>
      </c>
      <c r="CN343" s="59">
        <f t="shared" si="38"/>
        <v>1789</v>
      </c>
      <c r="CO343" s="59">
        <f t="shared" si="38"/>
        <v>1790</v>
      </c>
      <c r="CP343" s="59">
        <f t="shared" si="38"/>
        <v>1791</v>
      </c>
      <c r="CQ343" s="59">
        <f t="shared" si="38"/>
        <v>1792</v>
      </c>
      <c r="CR343" s="59">
        <f t="shared" si="38"/>
        <v>1793</v>
      </c>
      <c r="CS343" s="59">
        <f t="shared" si="38"/>
        <v>1794</v>
      </c>
      <c r="CT343" s="59">
        <f t="shared" si="38"/>
        <v>1795</v>
      </c>
      <c r="CU343" s="59">
        <f t="shared" si="38"/>
        <v>1796</v>
      </c>
      <c r="CV343" s="59">
        <f t="shared" si="38"/>
        <v>1797</v>
      </c>
      <c r="CW343" s="59">
        <f t="shared" si="38"/>
        <v>1798</v>
      </c>
      <c r="CX343" s="59">
        <f t="shared" si="38"/>
        <v>1799</v>
      </c>
      <c r="CY343" s="59">
        <f t="shared" si="38"/>
        <v>1800</v>
      </c>
      <c r="CZ343" s="59">
        <f t="shared" si="38"/>
        <v>1801</v>
      </c>
      <c r="DA343" s="59">
        <f t="shared" si="38"/>
        <v>1802</v>
      </c>
      <c r="DB343" s="59">
        <f t="shared" si="38"/>
        <v>1803</v>
      </c>
      <c r="DC343" s="59">
        <f t="shared" si="38"/>
        <v>1804</v>
      </c>
      <c r="DD343" s="59">
        <f t="shared" si="38"/>
        <v>1805</v>
      </c>
      <c r="DE343" s="59">
        <f t="shared" si="38"/>
        <v>1806</v>
      </c>
      <c r="DF343" s="59">
        <f t="shared" si="38"/>
        <v>1807</v>
      </c>
      <c r="DG343" s="59">
        <f t="shared" si="38"/>
        <v>1808</v>
      </c>
      <c r="DH343" s="59">
        <f t="shared" si="38"/>
        <v>1809</v>
      </c>
      <c r="DI343" s="59">
        <f t="shared" si="38"/>
        <v>1810</v>
      </c>
      <c r="DJ343" s="59">
        <f t="shared" si="38"/>
        <v>1811</v>
      </c>
      <c r="DK343" s="59">
        <f t="shared" si="38"/>
        <v>1812</v>
      </c>
      <c r="DL343" s="59">
        <f t="shared" si="38"/>
        <v>1813</v>
      </c>
      <c r="DM343" s="59">
        <f t="shared" si="38"/>
        <v>1814</v>
      </c>
      <c r="DN343" s="59">
        <f t="shared" si="38"/>
        <v>1815</v>
      </c>
      <c r="DO343" s="59">
        <f t="shared" si="38"/>
        <v>1816</v>
      </c>
      <c r="DP343" s="59">
        <f t="shared" si="38"/>
        <v>1817</v>
      </c>
      <c r="DQ343" s="59">
        <f t="shared" si="38"/>
        <v>1818</v>
      </c>
      <c r="DR343" s="59">
        <f t="shared" si="38"/>
        <v>1819</v>
      </c>
      <c r="DS343" s="59">
        <f t="shared" si="38"/>
        <v>1820</v>
      </c>
      <c r="DT343" s="59">
        <f t="shared" si="38"/>
        <v>1821</v>
      </c>
      <c r="DU343" s="59">
        <f t="shared" si="38"/>
        <v>1822</v>
      </c>
      <c r="DV343" s="59">
        <f t="shared" si="38"/>
        <v>1823</v>
      </c>
      <c r="DW343" s="59">
        <f t="shared" si="38"/>
        <v>1824</v>
      </c>
      <c r="DX343" s="59">
        <f t="shared" si="38"/>
        <v>1825</v>
      </c>
      <c r="DY343" s="59">
        <f t="shared" si="38"/>
        <v>1826</v>
      </c>
      <c r="DZ343" s="59">
        <f t="shared" si="38"/>
        <v>1827</v>
      </c>
      <c r="EA343" s="59">
        <f t="shared" si="38"/>
        <v>1828</v>
      </c>
      <c r="EB343" s="59">
        <f t="shared" si="38"/>
        <v>1829</v>
      </c>
      <c r="EC343" s="59">
        <f t="shared" si="38"/>
        <v>1830</v>
      </c>
      <c r="ED343" s="59">
        <f t="shared" si="38"/>
        <v>1831</v>
      </c>
      <c r="EE343" s="59">
        <f t="shared" si="38"/>
        <v>1832</v>
      </c>
      <c r="EF343" s="59">
        <f t="shared" si="38"/>
        <v>1833</v>
      </c>
      <c r="EG343" s="59">
        <f t="shared" si="38"/>
        <v>1834</v>
      </c>
      <c r="EH343" s="59">
        <f t="shared" si="38"/>
        <v>1835</v>
      </c>
      <c r="EI343" s="59">
        <f t="shared" si="38"/>
        <v>1836</v>
      </c>
      <c r="EJ343" s="59">
        <f t="shared" si="38"/>
        <v>1837</v>
      </c>
      <c r="EK343" s="59">
        <f t="shared" si="38"/>
        <v>1838</v>
      </c>
      <c r="EL343" s="59">
        <f t="shared" si="38"/>
        <v>1839</v>
      </c>
      <c r="EM343" s="59">
        <f t="shared" si="38"/>
        <v>1840</v>
      </c>
      <c r="EN343" s="59">
        <f t="shared" si="38"/>
        <v>1841</v>
      </c>
      <c r="EO343" s="59">
        <f t="shared" si="38"/>
        <v>1842</v>
      </c>
      <c r="EP343" s="59">
        <f t="shared" si="38"/>
        <v>1843</v>
      </c>
      <c r="EQ343" s="59">
        <f t="shared" si="38"/>
        <v>1844</v>
      </c>
      <c r="ER343" s="59">
        <f t="shared" si="38"/>
        <v>1845</v>
      </c>
      <c r="ES343" s="59">
        <f t="shared" si="38"/>
        <v>1846</v>
      </c>
      <c r="ET343" s="59">
        <f t="shared" si="38"/>
        <v>1847</v>
      </c>
      <c r="EU343" s="59">
        <f t="shared" si="38"/>
        <v>1848</v>
      </c>
      <c r="EV343" s="59">
        <f t="shared" si="38"/>
        <v>1849</v>
      </c>
      <c r="EW343" s="59">
        <f t="shared" ref="EW343:HH343" si="39">EV343+1</f>
        <v>1850</v>
      </c>
      <c r="EX343" s="59">
        <f t="shared" si="39"/>
        <v>1851</v>
      </c>
      <c r="EY343" s="59">
        <f t="shared" si="39"/>
        <v>1852</v>
      </c>
      <c r="EZ343" s="59">
        <f t="shared" si="39"/>
        <v>1853</v>
      </c>
      <c r="FA343" s="59">
        <f t="shared" si="39"/>
        <v>1854</v>
      </c>
      <c r="FB343" s="59">
        <f t="shared" si="39"/>
        <v>1855</v>
      </c>
      <c r="FC343" s="59">
        <f t="shared" si="39"/>
        <v>1856</v>
      </c>
      <c r="FD343" s="59">
        <f t="shared" si="39"/>
        <v>1857</v>
      </c>
      <c r="FE343" s="59">
        <f t="shared" si="39"/>
        <v>1858</v>
      </c>
      <c r="FF343" s="59">
        <f t="shared" si="39"/>
        <v>1859</v>
      </c>
      <c r="FG343" s="59">
        <f t="shared" si="39"/>
        <v>1860</v>
      </c>
      <c r="FH343" s="59">
        <f t="shared" si="39"/>
        <v>1861</v>
      </c>
      <c r="FI343" s="59">
        <f t="shared" si="39"/>
        <v>1862</v>
      </c>
      <c r="FJ343" s="59">
        <f t="shared" si="39"/>
        <v>1863</v>
      </c>
      <c r="FK343" s="59">
        <f t="shared" si="39"/>
        <v>1864</v>
      </c>
      <c r="FL343" s="59">
        <f t="shared" si="39"/>
        <v>1865</v>
      </c>
      <c r="FM343" s="59">
        <f t="shared" si="39"/>
        <v>1866</v>
      </c>
      <c r="FN343" s="59">
        <f t="shared" si="39"/>
        <v>1867</v>
      </c>
      <c r="FO343" s="59">
        <f t="shared" si="39"/>
        <v>1868</v>
      </c>
      <c r="FP343" s="59">
        <f t="shared" si="39"/>
        <v>1869</v>
      </c>
      <c r="FQ343" s="59">
        <f t="shared" si="39"/>
        <v>1870</v>
      </c>
      <c r="FR343" s="59">
        <f t="shared" si="39"/>
        <v>1871</v>
      </c>
      <c r="FS343" s="59">
        <f t="shared" si="39"/>
        <v>1872</v>
      </c>
      <c r="FT343" s="59">
        <f t="shared" si="39"/>
        <v>1873</v>
      </c>
      <c r="FU343" s="59">
        <f t="shared" si="39"/>
        <v>1874</v>
      </c>
      <c r="FV343" s="59">
        <f t="shared" si="39"/>
        <v>1875</v>
      </c>
      <c r="FW343" s="59">
        <f t="shared" si="39"/>
        <v>1876</v>
      </c>
      <c r="FX343" s="59">
        <f t="shared" si="39"/>
        <v>1877</v>
      </c>
      <c r="FY343" s="59">
        <f t="shared" si="39"/>
        <v>1878</v>
      </c>
      <c r="FZ343" s="59">
        <f t="shared" si="39"/>
        <v>1879</v>
      </c>
      <c r="GA343" s="59">
        <f t="shared" si="39"/>
        <v>1880</v>
      </c>
      <c r="GB343" s="59">
        <f t="shared" si="39"/>
        <v>1881</v>
      </c>
      <c r="GC343" s="59">
        <f t="shared" si="39"/>
        <v>1882</v>
      </c>
      <c r="GD343" s="59">
        <f t="shared" si="39"/>
        <v>1883</v>
      </c>
      <c r="GE343" s="59">
        <f t="shared" si="39"/>
        <v>1884</v>
      </c>
      <c r="GF343" s="59">
        <f t="shared" si="39"/>
        <v>1885</v>
      </c>
      <c r="GG343" s="59">
        <f t="shared" si="39"/>
        <v>1886</v>
      </c>
      <c r="GH343" s="59">
        <f t="shared" si="39"/>
        <v>1887</v>
      </c>
      <c r="GI343" s="59">
        <f t="shared" si="39"/>
        <v>1888</v>
      </c>
      <c r="GJ343" s="59">
        <f t="shared" si="39"/>
        <v>1889</v>
      </c>
      <c r="GK343" s="59">
        <f t="shared" si="39"/>
        <v>1890</v>
      </c>
      <c r="GL343" s="59">
        <f t="shared" si="39"/>
        <v>1891</v>
      </c>
      <c r="GM343" s="59">
        <f t="shared" si="39"/>
        <v>1892</v>
      </c>
      <c r="GN343" s="59">
        <f t="shared" si="39"/>
        <v>1893</v>
      </c>
      <c r="GO343" s="59">
        <f t="shared" si="39"/>
        <v>1894</v>
      </c>
      <c r="GP343" s="59">
        <f t="shared" si="39"/>
        <v>1895</v>
      </c>
      <c r="GQ343" s="59">
        <f t="shared" si="39"/>
        <v>1896</v>
      </c>
      <c r="GR343" s="59">
        <f t="shared" si="39"/>
        <v>1897</v>
      </c>
      <c r="GS343" s="59">
        <f t="shared" si="39"/>
        <v>1898</v>
      </c>
      <c r="GT343" s="59">
        <f t="shared" si="39"/>
        <v>1899</v>
      </c>
      <c r="GU343" s="59">
        <f t="shared" si="39"/>
        <v>1900</v>
      </c>
      <c r="GV343" s="59">
        <f t="shared" si="39"/>
        <v>1901</v>
      </c>
      <c r="GW343" s="59">
        <f t="shared" si="39"/>
        <v>1902</v>
      </c>
      <c r="GX343" s="59">
        <f t="shared" si="39"/>
        <v>1903</v>
      </c>
      <c r="GY343" s="59">
        <f t="shared" si="39"/>
        <v>1904</v>
      </c>
      <c r="GZ343" s="59">
        <f t="shared" si="39"/>
        <v>1905</v>
      </c>
      <c r="HA343" s="59">
        <f t="shared" si="39"/>
        <v>1906</v>
      </c>
      <c r="HB343" s="59">
        <f t="shared" si="39"/>
        <v>1907</v>
      </c>
      <c r="HC343" s="59">
        <f t="shared" si="39"/>
        <v>1908</v>
      </c>
      <c r="HD343" s="59">
        <f t="shared" si="39"/>
        <v>1909</v>
      </c>
      <c r="HE343" s="59">
        <f t="shared" si="39"/>
        <v>1910</v>
      </c>
      <c r="HF343" s="59">
        <f t="shared" si="39"/>
        <v>1911</v>
      </c>
      <c r="HG343" s="59">
        <f t="shared" si="39"/>
        <v>1912</v>
      </c>
      <c r="HH343" s="59">
        <f t="shared" si="39"/>
        <v>1913</v>
      </c>
      <c r="HI343" s="59">
        <f t="shared" ref="HI343:HY343" si="40">HH343+1</f>
        <v>1914</v>
      </c>
      <c r="HJ343" s="59">
        <f t="shared" si="40"/>
        <v>1915</v>
      </c>
      <c r="HK343" s="59">
        <f t="shared" si="40"/>
        <v>1916</v>
      </c>
      <c r="HL343" s="59">
        <f t="shared" si="40"/>
        <v>1917</v>
      </c>
      <c r="HM343" s="59">
        <f t="shared" si="40"/>
        <v>1918</v>
      </c>
      <c r="HN343" s="59">
        <f t="shared" si="40"/>
        <v>1919</v>
      </c>
      <c r="HO343" s="59">
        <f t="shared" si="40"/>
        <v>1920</v>
      </c>
      <c r="HP343" s="59">
        <f t="shared" si="40"/>
        <v>1921</v>
      </c>
      <c r="HQ343" s="59">
        <f t="shared" si="40"/>
        <v>1922</v>
      </c>
      <c r="HR343" s="59">
        <f t="shared" si="40"/>
        <v>1923</v>
      </c>
      <c r="HS343" s="59">
        <f t="shared" si="40"/>
        <v>1924</v>
      </c>
      <c r="HT343" s="59">
        <f t="shared" si="40"/>
        <v>1925</v>
      </c>
      <c r="HU343" s="59">
        <f t="shared" si="40"/>
        <v>1926</v>
      </c>
      <c r="HV343" s="59">
        <f t="shared" si="40"/>
        <v>1927</v>
      </c>
      <c r="HW343" s="59">
        <f t="shared" si="40"/>
        <v>1928</v>
      </c>
      <c r="HX343" s="59">
        <f t="shared" si="40"/>
        <v>1929</v>
      </c>
      <c r="HY343" s="59">
        <f t="shared" si="40"/>
        <v>1930</v>
      </c>
      <c r="HZ343" s="59"/>
      <c r="IA343" s="59"/>
      <c r="IB343" s="59"/>
      <c r="IC343" s="59"/>
      <c r="ID343" s="59"/>
      <c r="IE343" s="59"/>
      <c r="IF343" s="59"/>
      <c r="IG343" s="59"/>
      <c r="IH343" s="59"/>
      <c r="II343" s="59"/>
      <c r="IJ343" s="59"/>
      <c r="IK343" s="59"/>
      <c r="IL343" s="59"/>
      <c r="IM343" s="59"/>
      <c r="IN343" s="59"/>
      <c r="IO343" s="59"/>
      <c r="IP343" s="59"/>
      <c r="IQ343" s="59"/>
      <c r="IR343" s="59"/>
      <c r="IS343" s="59"/>
      <c r="IT343" s="59"/>
      <c r="IU343" s="59"/>
      <c r="IV343" s="59"/>
      <c r="IW343" s="59"/>
      <c r="IX343" s="59"/>
      <c r="IY343" s="59"/>
      <c r="IZ343" s="59"/>
      <c r="JA343" s="59"/>
      <c r="JB343" s="59"/>
      <c r="JC343" s="59"/>
      <c r="JD343" s="59"/>
      <c r="JE343" s="59"/>
      <c r="JF343" s="59"/>
      <c r="JG343" s="59"/>
      <c r="JH343" s="59"/>
      <c r="JI343" s="59"/>
      <c r="JJ343" s="59"/>
      <c r="JK343" s="59"/>
      <c r="JL343" s="59"/>
      <c r="JM343" s="59"/>
      <c r="JN343" s="59"/>
      <c r="JO343" s="59"/>
      <c r="JP343" s="59"/>
      <c r="JQ343" s="59"/>
      <c r="JR343" s="59"/>
      <c r="JS343" s="59"/>
      <c r="JT343" s="59"/>
      <c r="JU343" s="59"/>
      <c r="JV343" s="59"/>
      <c r="JW343" s="59"/>
      <c r="JX343" s="59"/>
      <c r="JY343" s="59"/>
      <c r="JZ343" s="59"/>
      <c r="KA343" s="59"/>
      <c r="KB343" s="59"/>
      <c r="KC343" s="59"/>
      <c r="KD343" s="59"/>
      <c r="KE343" s="59"/>
      <c r="KF343" s="59"/>
      <c r="KG343" s="59"/>
      <c r="KH343" s="59"/>
      <c r="KI343" s="59"/>
      <c r="KJ343" s="59"/>
      <c r="KK343" s="59"/>
      <c r="KL343" s="59"/>
      <c r="KM343" s="59"/>
      <c r="KN343" s="59"/>
      <c r="KO343" s="59"/>
      <c r="KP343" s="59"/>
      <c r="KQ343" s="59"/>
      <c r="KR343" s="59"/>
      <c r="KS343" s="59"/>
      <c r="KT343" s="59"/>
      <c r="KU343" s="59"/>
      <c r="KV343" s="59"/>
      <c r="KW343" s="59"/>
      <c r="KX343" s="59"/>
      <c r="KY343" s="59"/>
      <c r="KZ343" s="59"/>
      <c r="LA343" s="59"/>
      <c r="LB343" s="59"/>
      <c r="LC343" s="59"/>
      <c r="LD343" s="59"/>
      <c r="LE343" s="59"/>
      <c r="LF343" s="59"/>
      <c r="LG343" s="59"/>
      <c r="LH343" s="59"/>
      <c r="LI343" s="59"/>
      <c r="LJ343" s="59"/>
      <c r="LK343" s="59"/>
      <c r="LL343" s="59"/>
      <c r="LM343" s="59"/>
    </row>
    <row r="344" spans="1:325" x14ac:dyDescent="0.25">
      <c r="DX344" s="3"/>
      <c r="DY344" s="3"/>
      <c r="DZ344" s="3"/>
      <c r="EA344" s="3"/>
      <c r="EB344" s="3"/>
      <c r="EC344" s="3"/>
      <c r="ED344" s="3"/>
      <c r="EE344" s="3"/>
      <c r="EF344" s="3"/>
      <c r="EG344" s="3"/>
    </row>
    <row r="345" spans="1:325" x14ac:dyDescent="0.25">
      <c r="A345" s="217" t="str">
        <f>L345</f>
        <v>sts_cumcap_core</v>
      </c>
      <c r="B345" s="42" t="s">
        <v>233</v>
      </c>
      <c r="C345" s="42" t="s">
        <v>128</v>
      </c>
      <c r="D345" s="41" t="s">
        <v>125</v>
      </c>
      <c r="E345" s="6" t="s">
        <v>44</v>
      </c>
      <c r="F345" s="88" t="s">
        <v>16</v>
      </c>
      <c r="G345" s="88" t="s">
        <v>53</v>
      </c>
      <c r="H345" s="88" t="s">
        <v>55</v>
      </c>
      <c r="I345" s="88">
        <v>1720</v>
      </c>
      <c r="J345" s="88">
        <v>1930</v>
      </c>
      <c r="K345" s="178" t="s">
        <v>75</v>
      </c>
      <c r="L345" s="8" t="str">
        <f>C345&amp;"_"&amp;H345&amp;"_"&amp;E345</f>
        <v>sts_cumcap_core</v>
      </c>
      <c r="W345" s="9">
        <v>0.13533176999999999</v>
      </c>
      <c r="X345" s="5"/>
      <c r="Y345" s="5"/>
      <c r="Z345" s="5"/>
      <c r="AA345" s="5"/>
      <c r="AB345" s="5"/>
      <c r="AC345" s="5"/>
      <c r="AD345" s="5"/>
      <c r="AE345" s="5"/>
      <c r="AF345" s="5"/>
      <c r="AG345" s="9">
        <v>0.85979803875000016</v>
      </c>
      <c r="AH345" s="5"/>
      <c r="AI345" s="5"/>
      <c r="AJ345" s="5"/>
      <c r="AK345" s="5"/>
      <c r="AL345" s="5"/>
      <c r="AM345" s="5"/>
      <c r="AN345" s="5"/>
      <c r="AO345" s="5"/>
      <c r="AP345" s="5"/>
      <c r="AQ345" s="9">
        <v>2.1700890618750002</v>
      </c>
      <c r="AR345" s="5"/>
      <c r="AS345" s="5"/>
      <c r="AT345" s="5"/>
      <c r="AU345" s="5"/>
      <c r="AV345" s="5"/>
      <c r="AW345" s="5"/>
      <c r="AX345" s="5"/>
      <c r="AY345" s="5"/>
      <c r="AZ345" s="5"/>
      <c r="BA345" s="9">
        <v>4.1084960175000003</v>
      </c>
      <c r="BB345" s="5"/>
      <c r="BC345" s="5"/>
      <c r="BD345" s="5"/>
      <c r="BE345" s="5"/>
      <c r="BF345" s="5"/>
      <c r="BG345" s="5"/>
      <c r="BH345" s="5"/>
      <c r="BI345" s="5"/>
      <c r="BJ345" s="5"/>
      <c r="BK345" s="9">
        <v>6.8651453325000009</v>
      </c>
      <c r="BL345" s="5"/>
      <c r="BM345" s="5"/>
      <c r="BN345" s="5"/>
      <c r="BO345" s="5"/>
      <c r="BP345" s="5"/>
      <c r="BQ345" s="5"/>
      <c r="BR345" s="5"/>
      <c r="BS345" s="5"/>
      <c r="BT345" s="5"/>
      <c r="BU345" s="9">
        <v>15.102731332499999</v>
      </c>
      <c r="BV345" s="5"/>
      <c r="BW345" s="5"/>
      <c r="BX345" s="5"/>
      <c r="BY345" s="5"/>
      <c r="BZ345" s="5"/>
      <c r="CA345" s="5"/>
      <c r="CB345" s="5"/>
      <c r="CC345" s="5"/>
      <c r="CD345" s="5"/>
      <c r="CE345" s="9">
        <v>26.00650030125</v>
      </c>
      <c r="CF345" s="5"/>
      <c r="CG345" s="5"/>
      <c r="CH345" s="5"/>
      <c r="CI345" s="5"/>
      <c r="CJ345" s="5"/>
      <c r="CK345" s="5"/>
      <c r="CL345" s="5"/>
      <c r="CM345" s="5"/>
      <c r="CN345" s="5"/>
      <c r="CO345" s="9">
        <v>41.286486832500003</v>
      </c>
      <c r="CP345" s="5"/>
      <c r="CQ345" s="5"/>
      <c r="CR345" s="5"/>
      <c r="CS345" s="5"/>
      <c r="CT345" s="5"/>
      <c r="CU345" s="5"/>
      <c r="CV345" s="5"/>
      <c r="CW345" s="5"/>
      <c r="CX345" s="5"/>
      <c r="CY345" s="9">
        <v>61.6598022075</v>
      </c>
      <c r="CZ345" s="5"/>
      <c r="DA345" s="5"/>
      <c r="DB345" s="5"/>
      <c r="DC345" s="5"/>
      <c r="DD345" s="5"/>
      <c r="DE345" s="5"/>
      <c r="DF345" s="5"/>
      <c r="DG345" s="5"/>
      <c r="DH345" s="5"/>
      <c r="DI345" s="9">
        <v>121.17366422875</v>
      </c>
      <c r="DJ345" s="5"/>
      <c r="DK345" s="5"/>
      <c r="DL345" s="5"/>
      <c r="DM345" s="5"/>
      <c r="DN345" s="5"/>
      <c r="DO345" s="5"/>
      <c r="DP345" s="5"/>
      <c r="DQ345" s="5"/>
      <c r="DR345" s="5"/>
      <c r="DS345" s="9">
        <v>200.97791414093749</v>
      </c>
      <c r="DT345" s="5"/>
      <c r="DU345" s="5"/>
      <c r="DV345" s="5"/>
      <c r="DW345" s="5"/>
      <c r="EC345" s="9">
        <v>312.16332147000003</v>
      </c>
      <c r="EM345" s="9">
        <v>515.59577881437497</v>
      </c>
      <c r="EW345" s="9">
        <v>1409.002802416619</v>
      </c>
      <c r="FG345" s="9">
        <v>2701.9846366811789</v>
      </c>
      <c r="FQ345" s="9">
        <v>4573.0328540857972</v>
      </c>
      <c r="GA345" s="9">
        <v>8324.8634792298471</v>
      </c>
      <c r="GK345" s="9">
        <v>14421.934833080048</v>
      </c>
      <c r="GL345" s="9"/>
      <c r="GU345" s="9">
        <v>24169.796417992548</v>
      </c>
      <c r="GV345" s="9"/>
      <c r="GW345" s="9"/>
      <c r="GX345" s="9"/>
      <c r="GY345" s="9"/>
      <c r="GZ345" s="9"/>
      <c r="HA345" s="9"/>
      <c r="HB345" s="9"/>
      <c r="HC345" s="9"/>
      <c r="HD345" s="9"/>
      <c r="HE345" s="9">
        <v>39194.799016761295</v>
      </c>
      <c r="HF345" s="9"/>
      <c r="HJ345" s="9"/>
      <c r="HK345" s="9"/>
      <c r="HL345" s="9"/>
      <c r="HM345" s="9"/>
      <c r="HN345" s="9"/>
      <c r="HO345" s="9">
        <v>51532.481638536294</v>
      </c>
      <c r="HP345" s="9"/>
      <c r="HQ345" s="9"/>
      <c r="HR345" s="9"/>
      <c r="HS345" s="9"/>
      <c r="HT345" s="9"/>
      <c r="HU345" s="9"/>
      <c r="HV345" s="9"/>
      <c r="HW345" s="9"/>
      <c r="HX345" s="9"/>
      <c r="HY345" s="9">
        <v>61548.102399665477</v>
      </c>
    </row>
    <row r="346" spans="1:325" s="49" customFormat="1" x14ac:dyDescent="0.25">
      <c r="A346" s="217" t="str">
        <f>L346</f>
        <v>sts_cumcap_rimFSU</v>
      </c>
      <c r="B346" s="44" t="s">
        <v>233</v>
      </c>
      <c r="C346" s="44" t="s">
        <v>128</v>
      </c>
      <c r="D346" s="43" t="s">
        <v>48</v>
      </c>
      <c r="E346" s="46" t="s">
        <v>205</v>
      </c>
      <c r="F346" s="90" t="s">
        <v>16</v>
      </c>
      <c r="G346" s="90" t="s">
        <v>53</v>
      </c>
      <c r="H346" s="90" t="s">
        <v>55</v>
      </c>
      <c r="I346" s="90"/>
      <c r="J346" s="90"/>
      <c r="K346" s="175" t="s">
        <v>48</v>
      </c>
      <c r="L346" s="47" t="str">
        <f>C346&amp;"_"&amp;H346&amp;"_"&amp;E346</f>
        <v>sts_cumcap_rimFSU</v>
      </c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GU346" s="52"/>
      <c r="GV346" s="52"/>
      <c r="GW346" s="52"/>
      <c r="GX346" s="52"/>
      <c r="GY346" s="52"/>
      <c r="GZ346" s="52"/>
      <c r="HA346" s="52"/>
      <c r="HB346" s="52"/>
      <c r="HC346" s="52"/>
      <c r="HD346" s="52"/>
      <c r="HE346" s="52"/>
      <c r="HF346" s="52"/>
      <c r="HJ346" s="52"/>
      <c r="HK346" s="52"/>
      <c r="HL346" s="52"/>
      <c r="HM346" s="52"/>
      <c r="HN346" s="52"/>
      <c r="HO346" s="52"/>
      <c r="HP346" s="52"/>
      <c r="HS346" s="52"/>
      <c r="HT346" s="52"/>
      <c r="HU346" s="52"/>
      <c r="HV346" s="52"/>
      <c r="HW346" s="52"/>
      <c r="HX346" s="52"/>
      <c r="HY346" s="52"/>
    </row>
    <row r="347" spans="1:325" x14ac:dyDescent="0.25">
      <c r="A347" s="217" t="str">
        <f>L347</f>
        <v>sts_cumcap_rim</v>
      </c>
      <c r="B347" s="42" t="s">
        <v>233</v>
      </c>
      <c r="C347" s="42" t="s">
        <v>128</v>
      </c>
      <c r="D347" s="41" t="s">
        <v>126</v>
      </c>
      <c r="E347" s="6" t="s">
        <v>152</v>
      </c>
      <c r="F347" s="88" t="s">
        <v>16</v>
      </c>
      <c r="G347" s="88" t="s">
        <v>53</v>
      </c>
      <c r="H347" s="88" t="s">
        <v>55</v>
      </c>
      <c r="I347" s="88">
        <v>1720</v>
      </c>
      <c r="J347" s="88">
        <v>1930</v>
      </c>
      <c r="K347" s="178" t="s">
        <v>75</v>
      </c>
      <c r="L347" s="8" t="str">
        <f>C347&amp;"_"&amp;H347&amp;"_"&amp;E347</f>
        <v>sts_cumcap_rim</v>
      </c>
      <c r="W347" s="9">
        <v>0</v>
      </c>
      <c r="X347" s="5"/>
      <c r="Y347" s="5"/>
      <c r="Z347" s="5"/>
      <c r="AA347" s="5"/>
      <c r="AB347" s="5"/>
      <c r="AC347" s="5"/>
      <c r="AD347" s="5"/>
      <c r="AE347" s="5"/>
      <c r="AF347" s="5"/>
      <c r="AG347" s="9">
        <v>0</v>
      </c>
      <c r="AH347" s="5"/>
      <c r="AI347" s="5"/>
      <c r="AJ347" s="5"/>
      <c r="AK347" s="5"/>
      <c r="AL347" s="5"/>
      <c r="AM347" s="5"/>
      <c r="AN347" s="5"/>
      <c r="AO347" s="5"/>
      <c r="AP347" s="5"/>
      <c r="AQ347" s="9">
        <v>0</v>
      </c>
      <c r="AR347" s="5"/>
      <c r="AS347" s="5"/>
      <c r="AT347" s="5"/>
      <c r="AU347" s="5"/>
      <c r="AV347" s="5"/>
      <c r="AW347" s="5"/>
      <c r="AX347" s="5"/>
      <c r="AY347" s="5"/>
      <c r="AZ347" s="5"/>
      <c r="BA347" s="9">
        <v>0</v>
      </c>
      <c r="BB347" s="5"/>
      <c r="BC347" s="5"/>
      <c r="BD347" s="5"/>
      <c r="BE347" s="5"/>
      <c r="BF347" s="5"/>
      <c r="BG347" s="5"/>
      <c r="BH347" s="5"/>
      <c r="BI347" s="5"/>
      <c r="BJ347" s="5"/>
      <c r="BK347" s="9">
        <v>0</v>
      </c>
      <c r="BL347" s="5"/>
      <c r="BM347" s="5"/>
      <c r="BN347" s="5"/>
      <c r="BO347" s="5"/>
      <c r="BP347" s="5"/>
      <c r="BQ347" s="5"/>
      <c r="BR347" s="5"/>
      <c r="BS347" s="5"/>
      <c r="BT347" s="5"/>
      <c r="BU347" s="9">
        <v>0</v>
      </c>
      <c r="BV347" s="5"/>
      <c r="BW347" s="5"/>
      <c r="BX347" s="5"/>
      <c r="BY347" s="5"/>
      <c r="BZ347" s="5"/>
      <c r="CA347" s="5"/>
      <c r="CB347" s="5"/>
      <c r="CC347" s="5"/>
      <c r="CD347" s="5"/>
      <c r="CE347" s="9">
        <v>0</v>
      </c>
      <c r="CF347" s="5"/>
      <c r="CG347" s="5"/>
      <c r="CH347" s="5"/>
      <c r="CI347" s="5"/>
      <c r="CJ347" s="5"/>
      <c r="CK347" s="5"/>
      <c r="CL347" s="5"/>
      <c r="CM347" s="5"/>
      <c r="CN347" s="5"/>
      <c r="CO347" s="9">
        <v>0</v>
      </c>
      <c r="CP347" s="5"/>
      <c r="CQ347" s="5"/>
      <c r="CR347" s="5"/>
      <c r="CS347" s="5"/>
      <c r="CT347" s="5"/>
      <c r="CU347" s="5"/>
      <c r="CV347" s="5"/>
      <c r="CW347" s="5"/>
      <c r="CX347" s="5"/>
      <c r="CY347" s="9">
        <v>2.2064962499999998</v>
      </c>
      <c r="CZ347" s="5"/>
      <c r="DA347" s="5"/>
      <c r="DB347" s="5"/>
      <c r="DC347" s="5"/>
      <c r="DD347" s="5"/>
      <c r="DE347" s="5"/>
      <c r="DF347" s="5"/>
      <c r="DG347" s="5"/>
      <c r="DH347" s="5"/>
      <c r="DI347" s="9">
        <v>4.4511659254030622</v>
      </c>
      <c r="DJ347" s="5"/>
      <c r="DK347" s="5"/>
      <c r="DL347" s="5"/>
      <c r="DM347" s="5"/>
      <c r="DN347" s="5"/>
      <c r="DO347" s="5"/>
      <c r="DP347" s="5"/>
      <c r="DQ347" s="5"/>
      <c r="DR347" s="5"/>
      <c r="DS347" s="9">
        <v>29.946215762138607</v>
      </c>
      <c r="DT347" s="5"/>
      <c r="DU347" s="5"/>
      <c r="DV347" s="5"/>
      <c r="DW347" s="5"/>
      <c r="EC347" s="9">
        <v>64.989308369287414</v>
      </c>
      <c r="EM347" s="9">
        <v>117.96690349747959</v>
      </c>
      <c r="EW347" s="9">
        <v>256.46791344136392</v>
      </c>
      <c r="FG347" s="9">
        <v>670.6389265453206</v>
      </c>
      <c r="FQ347" s="9">
        <v>1816.0227606008061</v>
      </c>
      <c r="GA347" s="9">
        <v>3574.7841465383062</v>
      </c>
      <c r="GK347" s="9">
        <v>5716.9242559133054</v>
      </c>
      <c r="GL347" s="9"/>
      <c r="GU347" s="9">
        <v>9710.4985937258061</v>
      </c>
      <c r="GV347" s="9"/>
      <c r="GW347" s="9"/>
      <c r="GX347" s="9"/>
      <c r="GY347" s="9"/>
      <c r="GZ347" s="9"/>
      <c r="HA347" s="9"/>
      <c r="HB347" s="9"/>
      <c r="HC347" s="9"/>
      <c r="HD347" s="9"/>
      <c r="HE347" s="9">
        <v>17111.684608960182</v>
      </c>
      <c r="HF347" s="9"/>
      <c r="HJ347" s="9"/>
      <c r="HK347" s="9"/>
      <c r="HL347" s="9"/>
      <c r="HM347" s="9"/>
      <c r="HN347" s="9"/>
      <c r="HO347" s="9">
        <v>24901.627682241429</v>
      </c>
      <c r="HP347" s="9"/>
      <c r="HQ347" s="9"/>
      <c r="HR347" s="9"/>
      <c r="HS347" s="9"/>
      <c r="HT347" s="19"/>
      <c r="HU347" s="19"/>
      <c r="HV347" s="19"/>
      <c r="HW347" s="19"/>
      <c r="HX347" s="19"/>
      <c r="HY347" s="19"/>
    </row>
    <row r="348" spans="1:325" x14ac:dyDescent="0.25">
      <c r="A348" s="217" t="str">
        <f>L348</f>
        <v>sts_cumcap_peri</v>
      </c>
      <c r="B348" s="42" t="s">
        <v>233</v>
      </c>
      <c r="C348" s="42" t="s">
        <v>128</v>
      </c>
      <c r="D348" s="41" t="s">
        <v>120</v>
      </c>
      <c r="E348" s="6" t="s">
        <v>45</v>
      </c>
      <c r="F348" s="88" t="s">
        <v>16</v>
      </c>
      <c r="G348" s="88" t="s">
        <v>53</v>
      </c>
      <c r="H348" s="88" t="s">
        <v>55</v>
      </c>
      <c r="I348" s="88">
        <v>1720</v>
      </c>
      <c r="J348" s="88">
        <v>1930</v>
      </c>
      <c r="K348" s="168" t="s">
        <v>75</v>
      </c>
      <c r="L348" s="8" t="str">
        <f>C348&amp;"_"&amp;H348&amp;"_"&amp;E348</f>
        <v>sts_cumcap_peri</v>
      </c>
      <c r="W348" s="9">
        <v>0</v>
      </c>
      <c r="X348" s="5"/>
      <c r="Y348" s="5"/>
      <c r="Z348" s="5"/>
      <c r="AA348" s="5"/>
      <c r="AB348" s="5"/>
      <c r="AC348" s="5"/>
      <c r="AD348" s="5"/>
      <c r="AE348" s="5"/>
      <c r="AF348" s="5"/>
      <c r="AG348" s="9">
        <v>0</v>
      </c>
      <c r="AH348" s="5"/>
      <c r="AI348" s="5"/>
      <c r="AJ348" s="5"/>
      <c r="AK348" s="5"/>
      <c r="AL348" s="5"/>
      <c r="AM348" s="5"/>
      <c r="AN348" s="5"/>
      <c r="AO348" s="5"/>
      <c r="AP348" s="5"/>
      <c r="AQ348" s="9">
        <v>0</v>
      </c>
      <c r="AR348" s="5"/>
      <c r="AS348" s="5"/>
      <c r="AT348" s="5"/>
      <c r="AU348" s="5"/>
      <c r="AV348" s="5"/>
      <c r="AW348" s="5"/>
      <c r="AX348" s="5"/>
      <c r="AY348" s="5"/>
      <c r="AZ348" s="5"/>
      <c r="BA348" s="9">
        <v>0</v>
      </c>
      <c r="BB348" s="5"/>
      <c r="BC348" s="5"/>
      <c r="BD348" s="5"/>
      <c r="BE348" s="5"/>
      <c r="BF348" s="5"/>
      <c r="BG348" s="5"/>
      <c r="BH348" s="5"/>
      <c r="BI348" s="5"/>
      <c r="BJ348" s="5"/>
      <c r="BK348" s="9">
        <v>0</v>
      </c>
      <c r="BL348" s="5"/>
      <c r="BM348" s="5"/>
      <c r="BN348" s="5"/>
      <c r="BO348" s="5"/>
      <c r="BP348" s="5"/>
      <c r="BQ348" s="5"/>
      <c r="BR348" s="5"/>
      <c r="BS348" s="5"/>
      <c r="BT348" s="5"/>
      <c r="BU348" s="9">
        <v>0</v>
      </c>
      <c r="BV348" s="5"/>
      <c r="BW348" s="5"/>
      <c r="BX348" s="5"/>
      <c r="BY348" s="5"/>
      <c r="BZ348" s="5"/>
      <c r="CA348" s="5"/>
      <c r="CB348" s="5"/>
      <c r="CC348" s="5"/>
      <c r="CD348" s="5"/>
      <c r="CE348" s="9">
        <v>0</v>
      </c>
      <c r="CF348" s="5"/>
      <c r="CG348" s="5"/>
      <c r="CH348" s="5"/>
      <c r="CI348" s="5"/>
      <c r="CJ348" s="5"/>
      <c r="CK348" s="5"/>
      <c r="CL348" s="5"/>
      <c r="CM348" s="5"/>
      <c r="CN348" s="5"/>
      <c r="CO348" s="9">
        <v>0</v>
      </c>
      <c r="CP348" s="5"/>
      <c r="CQ348" s="5"/>
      <c r="CR348" s="5"/>
      <c r="CS348" s="5"/>
      <c r="CT348" s="5"/>
      <c r="CU348" s="5"/>
      <c r="CV348" s="5"/>
      <c r="CW348" s="5"/>
      <c r="CX348" s="5"/>
      <c r="CY348" s="9">
        <v>0</v>
      </c>
      <c r="CZ348" s="5"/>
      <c r="DA348" s="5"/>
      <c r="DB348" s="5"/>
      <c r="DC348" s="5"/>
      <c r="DD348" s="5"/>
      <c r="DE348" s="5"/>
      <c r="DF348" s="5"/>
      <c r="DG348" s="5"/>
      <c r="DH348" s="5"/>
      <c r="DI348" s="9">
        <v>0</v>
      </c>
      <c r="DJ348" s="5"/>
      <c r="DK348" s="5"/>
      <c r="DL348" s="5"/>
      <c r="DM348" s="5"/>
      <c r="DN348" s="5"/>
      <c r="DO348" s="5"/>
      <c r="DP348" s="5"/>
      <c r="DQ348" s="5"/>
      <c r="DR348" s="5"/>
      <c r="DS348" s="9">
        <v>0</v>
      </c>
      <c r="DT348" s="5"/>
      <c r="DU348" s="5"/>
      <c r="DV348" s="5"/>
      <c r="DW348" s="5"/>
      <c r="EC348" s="9">
        <v>0</v>
      </c>
      <c r="EM348" s="9">
        <v>14.709975</v>
      </c>
      <c r="EW348" s="9">
        <v>44.742840624999999</v>
      </c>
      <c r="FG348" s="9">
        <v>89.485681249999999</v>
      </c>
      <c r="FQ348" s="9">
        <v>154.45473750000002</v>
      </c>
      <c r="GA348" s="9">
        <v>414.33096249999994</v>
      </c>
      <c r="GK348" s="9">
        <v>763.07995312499997</v>
      </c>
      <c r="GL348" s="9"/>
      <c r="GU348" s="9">
        <v>1265.0578500000001</v>
      </c>
      <c r="GV348" s="30"/>
      <c r="GW348" s="30"/>
      <c r="GX348" s="30"/>
      <c r="GY348" s="30"/>
      <c r="GZ348" s="30"/>
      <c r="HA348" s="30"/>
      <c r="HB348" s="30"/>
      <c r="HC348" s="30"/>
      <c r="HD348" s="30"/>
      <c r="HE348" s="9">
        <v>3206.7506286854132</v>
      </c>
      <c r="HF348" s="30"/>
      <c r="HJ348" s="30"/>
      <c r="HK348" s="30"/>
      <c r="HL348" s="30"/>
      <c r="HM348" s="30"/>
      <c r="HN348" s="30"/>
      <c r="HO348" s="9">
        <v>4864.0883491017694</v>
      </c>
      <c r="HP348" s="9"/>
      <c r="HQ348" s="9"/>
      <c r="HR348" s="9"/>
      <c r="HS348" s="9"/>
      <c r="HT348" s="20"/>
      <c r="HU348" s="20"/>
      <c r="HV348" s="20"/>
      <c r="HW348" s="20"/>
      <c r="HX348" s="20"/>
      <c r="HY348" s="20"/>
    </row>
    <row r="349" spans="1:325" x14ac:dyDescent="0.25">
      <c r="A349" s="217" t="str">
        <f>L349</f>
        <v>sts_cumcap_glob</v>
      </c>
      <c r="B349" s="42" t="s">
        <v>233</v>
      </c>
      <c r="C349" s="42" t="s">
        <v>128</v>
      </c>
      <c r="D349" s="41" t="s">
        <v>15</v>
      </c>
      <c r="E349" s="6" t="s">
        <v>46</v>
      </c>
      <c r="F349" s="88" t="s">
        <v>16</v>
      </c>
      <c r="G349" s="88" t="s">
        <v>53</v>
      </c>
      <c r="H349" s="88" t="s">
        <v>55</v>
      </c>
      <c r="I349" s="88">
        <v>1720</v>
      </c>
      <c r="J349" s="88">
        <v>1930</v>
      </c>
      <c r="K349" s="178" t="s">
        <v>75</v>
      </c>
      <c r="L349" s="8" t="str">
        <f>C349&amp;"_"&amp;H349&amp;"_"&amp;E349</f>
        <v>sts_cumcap_glob</v>
      </c>
      <c r="W349" s="9">
        <v>0.13533176999999999</v>
      </c>
      <c r="X349" s="5"/>
      <c r="Y349" s="5"/>
      <c r="Z349" s="5"/>
      <c r="AA349" s="5"/>
      <c r="AB349" s="5"/>
      <c r="AC349" s="5"/>
      <c r="AD349" s="5"/>
      <c r="AE349" s="5"/>
      <c r="AF349" s="5"/>
      <c r="AG349" s="9">
        <v>0.85979803875000016</v>
      </c>
      <c r="AH349" s="5"/>
      <c r="AI349" s="5"/>
      <c r="AJ349" s="5"/>
      <c r="AK349" s="5"/>
      <c r="AL349" s="5"/>
      <c r="AM349" s="5"/>
      <c r="AN349" s="5"/>
      <c r="AO349" s="5"/>
      <c r="AP349" s="5"/>
      <c r="AQ349" s="9">
        <v>2.1700890618750002</v>
      </c>
      <c r="AR349" s="5"/>
      <c r="AS349" s="5"/>
      <c r="AT349" s="5"/>
      <c r="AU349" s="5"/>
      <c r="AV349" s="5"/>
      <c r="AW349" s="5"/>
      <c r="AX349" s="5"/>
      <c r="AY349" s="5"/>
      <c r="AZ349" s="5"/>
      <c r="BA349" s="9">
        <v>4.1084960175000003</v>
      </c>
      <c r="BB349" s="5"/>
      <c r="BC349" s="5"/>
      <c r="BD349" s="5"/>
      <c r="BE349" s="5"/>
      <c r="BF349" s="5"/>
      <c r="BG349" s="5"/>
      <c r="BH349" s="5"/>
      <c r="BI349" s="5"/>
      <c r="BJ349" s="5"/>
      <c r="BK349" s="9">
        <v>6.8651453325000009</v>
      </c>
      <c r="BL349" s="5"/>
      <c r="BM349" s="5"/>
      <c r="BN349" s="5"/>
      <c r="BO349" s="5"/>
      <c r="BP349" s="5"/>
      <c r="BQ349" s="5"/>
      <c r="BR349" s="5"/>
      <c r="BS349" s="5"/>
      <c r="BT349" s="5"/>
      <c r="BU349" s="9">
        <v>15.102731332499999</v>
      </c>
      <c r="BV349" s="5"/>
      <c r="BW349" s="5"/>
      <c r="BX349" s="5"/>
      <c r="BY349" s="5"/>
      <c r="BZ349" s="5"/>
      <c r="CA349" s="5"/>
      <c r="CB349" s="5"/>
      <c r="CC349" s="5"/>
      <c r="CD349" s="5"/>
      <c r="CE349" s="9">
        <v>26.00650030125</v>
      </c>
      <c r="CF349" s="5"/>
      <c r="CG349" s="5"/>
      <c r="CH349" s="5"/>
      <c r="CI349" s="5"/>
      <c r="CJ349" s="5"/>
      <c r="CK349" s="5"/>
      <c r="CL349" s="5"/>
      <c r="CM349" s="5"/>
      <c r="CN349" s="5"/>
      <c r="CO349" s="9">
        <v>41.286486832500003</v>
      </c>
      <c r="CP349" s="5"/>
      <c r="CQ349" s="5"/>
      <c r="CR349" s="5"/>
      <c r="CS349" s="5"/>
      <c r="CT349" s="5"/>
      <c r="CU349" s="5"/>
      <c r="CV349" s="5"/>
      <c r="CW349" s="5"/>
      <c r="CX349" s="5"/>
      <c r="CY349" s="9">
        <v>63.866298457500001</v>
      </c>
      <c r="CZ349" s="5"/>
      <c r="DA349" s="5"/>
      <c r="DB349" s="5"/>
      <c r="DC349" s="5"/>
      <c r="DD349" s="5"/>
      <c r="DE349" s="5"/>
      <c r="DF349" s="5"/>
      <c r="DG349" s="5"/>
      <c r="DH349" s="5"/>
      <c r="DI349" s="9">
        <v>125.62483015415306</v>
      </c>
      <c r="DJ349" s="5"/>
      <c r="DK349" s="5"/>
      <c r="DL349" s="5"/>
      <c r="DM349" s="5"/>
      <c r="DN349" s="5"/>
      <c r="DO349" s="5"/>
      <c r="DP349" s="5"/>
      <c r="DQ349" s="5"/>
      <c r="DR349" s="5"/>
      <c r="DS349" s="9">
        <v>230.92412990307611</v>
      </c>
      <c r="DT349" s="5"/>
      <c r="DU349" s="5"/>
      <c r="DV349" s="5"/>
      <c r="DW349" s="5"/>
      <c r="EC349" s="9">
        <v>377.15262983928744</v>
      </c>
      <c r="EM349" s="9">
        <v>648.27265731185457</v>
      </c>
      <c r="EW349" s="9">
        <v>1710.213556482983</v>
      </c>
      <c r="FG349" s="9">
        <v>3462.1092444765</v>
      </c>
      <c r="FQ349" s="9">
        <v>6543.510352186604</v>
      </c>
      <c r="GA349" s="9">
        <v>12313.978588268154</v>
      </c>
      <c r="GK349" s="9">
        <v>20901.939042118356</v>
      </c>
      <c r="GL349" s="9"/>
      <c r="GU349" s="9">
        <v>35145.352861718347</v>
      </c>
      <c r="GV349" s="9"/>
      <c r="GW349" s="9"/>
      <c r="GX349" s="9"/>
      <c r="GY349" s="9"/>
      <c r="GZ349" s="9"/>
      <c r="HA349" s="9"/>
      <c r="HB349" s="9"/>
      <c r="HC349" s="9"/>
      <c r="HD349" s="9"/>
      <c r="HE349" s="9">
        <v>59513.234254406889</v>
      </c>
      <c r="HF349" s="9"/>
      <c r="HJ349" s="9"/>
      <c r="HK349" s="9"/>
      <c r="HL349" s="9"/>
      <c r="HM349" s="9"/>
      <c r="HN349" s="9"/>
      <c r="HO349" s="9">
        <v>81298.197669879504</v>
      </c>
      <c r="HP349" s="9"/>
      <c r="HQ349" s="9"/>
      <c r="HR349" s="9"/>
      <c r="HS349" s="3"/>
      <c r="HT349" s="9"/>
      <c r="HU349" s="9"/>
      <c r="HV349" s="9"/>
      <c r="HW349" s="9"/>
      <c r="HX349" s="9"/>
      <c r="HY349" s="9"/>
    </row>
    <row r="350" spans="1:325" x14ac:dyDescent="0.25">
      <c r="B350" s="42"/>
      <c r="C350" s="42"/>
      <c r="F350" s="91"/>
      <c r="G350" s="91"/>
      <c r="H350" s="91"/>
      <c r="K350" s="172"/>
      <c r="L350" s="7"/>
      <c r="BK350" s="9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GU350" s="9"/>
      <c r="GV350" s="3"/>
      <c r="GW350" s="3"/>
      <c r="GX350" s="3"/>
      <c r="GY350" s="3"/>
      <c r="GZ350" s="3"/>
      <c r="HA350" s="3"/>
      <c r="HB350" s="3"/>
      <c r="HC350" s="3"/>
      <c r="HD350" s="3"/>
      <c r="HE350" s="9"/>
      <c r="HF350" s="3"/>
      <c r="HG350" s="3"/>
      <c r="HH350" s="3"/>
      <c r="HI350" s="3"/>
      <c r="HJ350" s="3"/>
      <c r="HK350" s="3"/>
      <c r="HL350" s="3"/>
      <c r="HM350" s="3"/>
      <c r="HN350" s="3"/>
      <c r="HO350" s="9"/>
      <c r="HP350" s="3"/>
      <c r="HQ350" s="3"/>
      <c r="HR350" s="3"/>
      <c r="HS350" s="3"/>
      <c r="HT350" s="3"/>
      <c r="HU350" s="3"/>
      <c r="HV350" s="3"/>
      <c r="HW350" s="3"/>
      <c r="HX350" s="3"/>
      <c r="HY350" s="9"/>
    </row>
    <row r="351" spans="1:325" x14ac:dyDescent="0.25">
      <c r="A351" s="217" t="str">
        <f t="shared" ref="A351:A367" si="41">L351</f>
        <v>sts_cumuni_core</v>
      </c>
      <c r="B351" s="42" t="s">
        <v>233</v>
      </c>
      <c r="C351" s="42" t="s">
        <v>128</v>
      </c>
      <c r="D351" s="41" t="s">
        <v>125</v>
      </c>
      <c r="E351" s="6" t="s">
        <v>44</v>
      </c>
      <c r="F351" s="88" t="s">
        <v>74</v>
      </c>
      <c r="G351" s="88" t="s">
        <v>59</v>
      </c>
      <c r="H351" s="88" t="s">
        <v>60</v>
      </c>
      <c r="I351" s="88">
        <v>1710</v>
      </c>
      <c r="J351" s="88">
        <v>1920</v>
      </c>
      <c r="K351" s="178" t="s">
        <v>75</v>
      </c>
      <c r="L351" s="8" t="str">
        <f>C351&amp;"_"&amp;H351&amp;"_"&amp;E351</f>
        <v>sts_cumuni_core</v>
      </c>
      <c r="M351" s="9">
        <v>4</v>
      </c>
      <c r="W351" s="9">
        <v>41.5</v>
      </c>
      <c r="AG351" s="9">
        <v>118</v>
      </c>
      <c r="AQ351" s="9">
        <v>221</v>
      </c>
      <c r="BA351" s="9">
        <v>420.25</v>
      </c>
      <c r="BK351" s="9">
        <v>587.75</v>
      </c>
      <c r="BU351" s="9">
        <v>1136.5</v>
      </c>
      <c r="CE351" s="9">
        <v>1718.75</v>
      </c>
      <c r="CO351" s="9">
        <v>2800.915</v>
      </c>
      <c r="CY351" s="9">
        <v>3895.4924999999998</v>
      </c>
      <c r="DI351" s="9">
        <v>5796.4732432432429</v>
      </c>
      <c r="DS351" s="9">
        <v>8122.3257432432429</v>
      </c>
      <c r="EC351" s="9">
        <v>14480.085070186331</v>
      </c>
      <c r="EM351" s="9">
        <v>24001.904224224334</v>
      </c>
      <c r="EW351" s="9">
        <v>58669.948456849532</v>
      </c>
      <c r="FG351" s="9">
        <v>121153.09032015855</v>
      </c>
      <c r="FQ351" s="9">
        <v>212376.03963431524</v>
      </c>
      <c r="GA351" s="9">
        <v>319062.93280202016</v>
      </c>
      <c r="GK351" s="9">
        <v>482895.75991572608</v>
      </c>
      <c r="GU351" s="13">
        <v>719898.5685748501</v>
      </c>
      <c r="GV351" s="9"/>
      <c r="GW351" s="9"/>
      <c r="GX351" s="9"/>
      <c r="GY351" s="9"/>
      <c r="GZ351" s="9"/>
      <c r="HA351" s="9"/>
      <c r="HB351" s="9"/>
      <c r="HC351" s="9"/>
      <c r="HD351" s="9"/>
      <c r="HE351" s="9">
        <v>938831.86840415222</v>
      </c>
      <c r="HF351" s="9"/>
      <c r="HG351" s="9"/>
      <c r="HH351" s="9"/>
      <c r="HI351" s="9"/>
      <c r="HJ351" s="9"/>
      <c r="HK351" s="9"/>
      <c r="HL351" s="9"/>
      <c r="HM351" s="9"/>
      <c r="HN351" s="9"/>
      <c r="HO351" s="9">
        <v>1146914.4422104782</v>
      </c>
      <c r="HP351" s="3"/>
      <c r="HQ351" s="9"/>
      <c r="HR351" s="9"/>
      <c r="HS351" s="9"/>
      <c r="HT351" s="19"/>
      <c r="HU351" s="19"/>
      <c r="HV351" s="19"/>
      <c r="HW351" s="19"/>
      <c r="HX351" s="19"/>
      <c r="HY351" s="9"/>
    </row>
    <row r="352" spans="1:325" s="49" customFormat="1" x14ac:dyDescent="0.25">
      <c r="A352" s="217" t="str">
        <f t="shared" si="41"/>
        <v>sts_cumuni_rimFSU</v>
      </c>
      <c r="B352" s="44" t="s">
        <v>233</v>
      </c>
      <c r="C352" s="44" t="s">
        <v>128</v>
      </c>
      <c r="D352" s="43" t="s">
        <v>48</v>
      </c>
      <c r="E352" s="46" t="s">
        <v>205</v>
      </c>
      <c r="F352" s="90" t="s">
        <v>74</v>
      </c>
      <c r="G352" s="90" t="s">
        <v>59</v>
      </c>
      <c r="H352" s="90" t="s">
        <v>60</v>
      </c>
      <c r="I352" s="90"/>
      <c r="J352" s="90"/>
      <c r="K352" s="175" t="s">
        <v>48</v>
      </c>
      <c r="L352" s="47" t="str">
        <f>C352&amp;"_"&amp;H352&amp;"_"&amp;E352</f>
        <v>sts_cumuni_rimFSU</v>
      </c>
      <c r="M352" s="52"/>
      <c r="N352" s="33"/>
      <c r="O352" s="33"/>
      <c r="P352" s="33"/>
      <c r="Q352" s="33"/>
      <c r="R352" s="33"/>
      <c r="S352" s="33"/>
      <c r="T352" s="33"/>
      <c r="U352" s="33"/>
      <c r="V352" s="33"/>
      <c r="W352" s="52"/>
      <c r="X352" s="33"/>
      <c r="Y352" s="33"/>
      <c r="Z352" s="33"/>
      <c r="AA352" s="33"/>
      <c r="AB352" s="33"/>
      <c r="AC352" s="33"/>
      <c r="AD352" s="33"/>
      <c r="AE352" s="33"/>
      <c r="AF352" s="33"/>
      <c r="AG352" s="52"/>
      <c r="AH352" s="33"/>
      <c r="AI352" s="33"/>
      <c r="AJ352" s="33"/>
      <c r="AK352" s="33"/>
      <c r="AL352" s="33"/>
      <c r="AM352" s="33"/>
      <c r="AN352" s="33"/>
      <c r="AO352" s="33"/>
      <c r="AP352" s="33"/>
      <c r="AQ352" s="52"/>
      <c r="AR352" s="33"/>
      <c r="AS352" s="33"/>
      <c r="AT352" s="33"/>
      <c r="AU352" s="33"/>
      <c r="AV352" s="33"/>
      <c r="AW352" s="33"/>
      <c r="AX352" s="33"/>
      <c r="AY352" s="33"/>
      <c r="AZ352" s="33"/>
      <c r="BA352" s="52"/>
      <c r="BB352" s="33"/>
      <c r="BC352" s="33"/>
      <c r="BD352" s="33"/>
      <c r="BE352" s="33"/>
      <c r="BF352" s="33"/>
      <c r="BG352" s="33"/>
      <c r="BH352" s="33"/>
      <c r="BI352" s="33"/>
      <c r="BJ352" s="33"/>
      <c r="BK352" s="52"/>
      <c r="BL352" s="33"/>
      <c r="BM352" s="33"/>
      <c r="BN352" s="33"/>
      <c r="BO352" s="33"/>
      <c r="BP352" s="33"/>
      <c r="BQ352" s="33"/>
      <c r="BR352" s="33"/>
      <c r="BS352" s="33"/>
      <c r="BT352" s="33"/>
      <c r="BU352" s="52"/>
      <c r="BV352" s="33"/>
      <c r="BW352" s="33"/>
      <c r="BX352" s="33"/>
      <c r="BY352" s="33"/>
      <c r="BZ352" s="33"/>
      <c r="CA352" s="33"/>
      <c r="CB352" s="33"/>
      <c r="CC352" s="33"/>
      <c r="CD352" s="33"/>
      <c r="CE352" s="52"/>
      <c r="CF352" s="33"/>
      <c r="CG352" s="33"/>
      <c r="CH352" s="33"/>
      <c r="CI352" s="33"/>
      <c r="CJ352" s="33"/>
      <c r="CK352" s="33"/>
      <c r="CL352" s="33"/>
      <c r="CM352" s="33"/>
      <c r="CN352" s="33"/>
      <c r="CO352" s="52"/>
      <c r="CP352" s="33"/>
      <c r="CQ352" s="33"/>
      <c r="CR352" s="33"/>
      <c r="CS352" s="33"/>
      <c r="CT352" s="33"/>
      <c r="CU352" s="33"/>
      <c r="CV352" s="33"/>
      <c r="CW352" s="33"/>
      <c r="CX352" s="33"/>
      <c r="CY352" s="52"/>
      <c r="CZ352" s="33"/>
      <c r="DA352" s="33"/>
      <c r="DB352" s="33"/>
      <c r="DC352" s="33"/>
      <c r="DD352" s="33"/>
      <c r="DE352" s="33"/>
      <c r="DF352" s="33"/>
      <c r="DG352" s="33"/>
      <c r="DH352" s="33"/>
      <c r="DI352" s="52"/>
      <c r="DJ352" s="33"/>
      <c r="DK352" s="33"/>
      <c r="DL352" s="33"/>
      <c r="DM352" s="33"/>
      <c r="DN352" s="33"/>
      <c r="DO352" s="33"/>
      <c r="DP352" s="33"/>
      <c r="DQ352" s="33"/>
      <c r="DR352" s="33"/>
      <c r="DS352" s="52"/>
      <c r="DT352" s="33"/>
      <c r="DU352" s="33"/>
      <c r="DV352" s="33"/>
      <c r="DW352" s="33"/>
      <c r="EC352" s="52"/>
      <c r="EM352" s="52"/>
      <c r="EW352" s="52"/>
      <c r="FG352" s="52"/>
      <c r="FQ352" s="52"/>
      <c r="GA352" s="52"/>
      <c r="GK352" s="52"/>
      <c r="GU352" s="48"/>
      <c r="GV352" s="52"/>
      <c r="GW352" s="33"/>
      <c r="GX352" s="33"/>
      <c r="GY352" s="33"/>
      <c r="GZ352" s="84"/>
      <c r="HA352" s="84"/>
      <c r="HB352" s="84"/>
      <c r="HC352" s="84"/>
      <c r="HD352" s="84"/>
      <c r="HE352" s="33"/>
      <c r="HF352" s="52"/>
      <c r="HG352" s="52"/>
      <c r="HH352" s="52"/>
      <c r="HI352" s="52"/>
      <c r="HJ352" s="52"/>
      <c r="HK352" s="52"/>
      <c r="HL352" s="52"/>
      <c r="HM352" s="52"/>
      <c r="HN352" s="52"/>
      <c r="HO352" s="33"/>
      <c r="HP352" s="33"/>
      <c r="HQ352" s="52"/>
      <c r="HR352" s="52"/>
      <c r="HS352" s="52"/>
      <c r="HT352" s="84"/>
      <c r="HU352" s="84"/>
      <c r="HV352" s="84"/>
      <c r="HW352" s="84"/>
      <c r="HX352" s="84"/>
      <c r="HY352" s="52"/>
    </row>
    <row r="353" spans="1:233" x14ac:dyDescent="0.25">
      <c r="A353" s="217" t="str">
        <f t="shared" si="41"/>
        <v>sts_cumuni_rim</v>
      </c>
      <c r="B353" s="42" t="s">
        <v>233</v>
      </c>
      <c r="C353" s="42" t="s">
        <v>128</v>
      </c>
      <c r="D353" s="41" t="s">
        <v>126</v>
      </c>
      <c r="E353" s="6" t="s">
        <v>152</v>
      </c>
      <c r="F353" s="88" t="s">
        <v>74</v>
      </c>
      <c r="G353" s="88" t="s">
        <v>59</v>
      </c>
      <c r="H353" s="88" t="s">
        <v>60</v>
      </c>
      <c r="I353" s="88">
        <v>1710</v>
      </c>
      <c r="J353" s="88">
        <v>1920</v>
      </c>
      <c r="K353" s="178" t="s">
        <v>75</v>
      </c>
      <c r="L353" s="8" t="str">
        <f>C353&amp;"_"&amp;H353&amp;"_"&amp;E353</f>
        <v>sts_cumuni_rim</v>
      </c>
      <c r="M353" s="9">
        <v>0</v>
      </c>
      <c r="W353" s="9">
        <v>0</v>
      </c>
      <c r="AG353" s="9">
        <v>0</v>
      </c>
      <c r="AQ353" s="9">
        <v>0</v>
      </c>
      <c r="BA353" s="9">
        <v>0</v>
      </c>
      <c r="BK353" s="9">
        <v>0</v>
      </c>
      <c r="BU353" s="9">
        <v>0</v>
      </c>
      <c r="CE353" s="9">
        <v>0</v>
      </c>
      <c r="CO353" s="9">
        <v>0</v>
      </c>
      <c r="CY353" s="9">
        <v>0</v>
      </c>
      <c r="DI353" s="9">
        <v>200</v>
      </c>
      <c r="DS353" s="9">
        <v>1423.1922504475506</v>
      </c>
      <c r="EC353" s="9">
        <v>3151.956594812933</v>
      </c>
      <c r="EM353" s="9">
        <v>5766.8651270139781</v>
      </c>
      <c r="EW353" s="9">
        <v>12179.079879629469</v>
      </c>
      <c r="FG353" s="9">
        <v>30432.524212273642</v>
      </c>
      <c r="FQ353" s="9">
        <v>78198.687633438152</v>
      </c>
      <c r="GA353" s="9">
        <v>127395.10949548245</v>
      </c>
      <c r="GK353" s="9">
        <v>182101.70493217255</v>
      </c>
      <c r="GU353" s="13">
        <v>272434.83604551398</v>
      </c>
      <c r="GV353" s="9"/>
      <c r="GW353" s="9"/>
      <c r="GX353" s="9"/>
      <c r="GY353" s="9"/>
      <c r="GZ353" s="9"/>
      <c r="HA353" s="9"/>
      <c r="HB353" s="9"/>
      <c r="HC353" s="9"/>
      <c r="HD353" s="9"/>
      <c r="HE353" s="9">
        <v>388772.43214179011</v>
      </c>
      <c r="HF353" s="9"/>
      <c r="HG353" s="9"/>
      <c r="HH353" s="9"/>
      <c r="HI353" s="9"/>
      <c r="HJ353" s="9"/>
      <c r="HK353" s="9"/>
      <c r="HL353" s="9"/>
      <c r="HM353" s="9"/>
      <c r="HN353" s="9"/>
      <c r="HO353" s="9">
        <v>495487.86096628255</v>
      </c>
      <c r="HP353" s="9"/>
      <c r="HQ353" s="9"/>
      <c r="HR353" s="9"/>
      <c r="HS353" s="9"/>
      <c r="HT353" s="19"/>
      <c r="HU353" s="19"/>
      <c r="HV353" s="19"/>
      <c r="HW353" s="19"/>
      <c r="HX353" s="19"/>
      <c r="HY353" s="19"/>
    </row>
    <row r="354" spans="1:233" x14ac:dyDescent="0.25">
      <c r="A354" s="217" t="str">
        <f t="shared" si="41"/>
        <v>sts_cumuni_peri</v>
      </c>
      <c r="B354" s="42" t="s">
        <v>233</v>
      </c>
      <c r="C354" s="42" t="s">
        <v>128</v>
      </c>
      <c r="D354" s="41" t="s">
        <v>120</v>
      </c>
      <c r="E354" s="6" t="s">
        <v>45</v>
      </c>
      <c r="F354" s="88" t="s">
        <v>74</v>
      </c>
      <c r="G354" s="88" t="s">
        <v>59</v>
      </c>
      <c r="H354" s="88" t="s">
        <v>60</v>
      </c>
      <c r="I354" s="88">
        <v>1710</v>
      </c>
      <c r="J354" s="88">
        <v>1920</v>
      </c>
      <c r="K354" s="178" t="s">
        <v>75</v>
      </c>
      <c r="L354" s="8" t="str">
        <f>C354&amp;"_"&amp;H354&amp;"_"&amp;E354</f>
        <v>sts_cumuni_peri</v>
      </c>
      <c r="M354" s="9">
        <v>0</v>
      </c>
      <c r="W354" s="9">
        <v>0</v>
      </c>
      <c r="AG354" s="9">
        <v>0</v>
      </c>
      <c r="AQ354" s="9">
        <v>0</v>
      </c>
      <c r="BA354" s="9">
        <v>0</v>
      </c>
      <c r="BK354" s="9">
        <v>0</v>
      </c>
      <c r="BU354" s="9">
        <v>0</v>
      </c>
      <c r="CE354" s="9">
        <v>0</v>
      </c>
      <c r="CO354" s="9">
        <v>0</v>
      </c>
      <c r="CY354" s="9">
        <v>0</v>
      </c>
      <c r="DI354" s="9">
        <v>0</v>
      </c>
      <c r="DS354" s="9">
        <v>0</v>
      </c>
      <c r="EC354" s="9">
        <v>0</v>
      </c>
      <c r="EM354" s="9">
        <v>728.91535026853035</v>
      </c>
      <c r="EW354" s="9">
        <v>1993.061491952637</v>
      </c>
      <c r="FG354" s="9">
        <v>3902.1019719874703</v>
      </c>
      <c r="FQ354" s="9">
        <v>6645.3590348059261</v>
      </c>
      <c r="GA354" s="9">
        <v>12861.875619229641</v>
      </c>
      <c r="GK354" s="9">
        <v>21012.39230579487</v>
      </c>
      <c r="GU354" s="9">
        <v>32040.10631130973</v>
      </c>
      <c r="GV354" s="9"/>
      <c r="GW354" s="9"/>
      <c r="GX354" s="9"/>
      <c r="GY354" s="9"/>
      <c r="GZ354" s="9"/>
      <c r="HA354" s="9"/>
      <c r="HB354" s="9"/>
      <c r="HC354" s="9"/>
      <c r="HD354" s="9"/>
      <c r="HE354" s="9">
        <v>61089.112820636474</v>
      </c>
      <c r="HF354" s="9"/>
      <c r="HG354" s="9"/>
      <c r="HH354" s="9"/>
      <c r="HI354" s="9"/>
      <c r="HJ354" s="9"/>
      <c r="HK354" s="9"/>
      <c r="HL354" s="9"/>
      <c r="HM354" s="9"/>
      <c r="HN354" s="9"/>
      <c r="HO354" s="9">
        <v>80869.559259592657</v>
      </c>
      <c r="HP354" s="9"/>
      <c r="HQ354" s="9"/>
      <c r="HR354" s="9"/>
      <c r="HS354" s="9"/>
      <c r="HT354" s="19"/>
      <c r="HU354" s="19"/>
      <c r="HV354" s="19"/>
      <c r="HW354" s="19"/>
      <c r="HX354" s="19"/>
      <c r="HY354" s="19"/>
    </row>
    <row r="355" spans="1:233" x14ac:dyDescent="0.25">
      <c r="A355" s="217" t="str">
        <f t="shared" si="41"/>
        <v>sts_cumuni_glob</v>
      </c>
      <c r="B355" s="42" t="s">
        <v>233</v>
      </c>
      <c r="C355" s="42" t="s">
        <v>128</v>
      </c>
      <c r="D355" s="41" t="s">
        <v>15</v>
      </c>
      <c r="E355" s="6" t="s">
        <v>46</v>
      </c>
      <c r="F355" s="88" t="s">
        <v>74</v>
      </c>
      <c r="G355" s="88" t="s">
        <v>59</v>
      </c>
      <c r="H355" s="88" t="s">
        <v>60</v>
      </c>
      <c r="I355" s="88">
        <v>1710</v>
      </c>
      <c r="J355" s="88">
        <v>1920</v>
      </c>
      <c r="K355" s="178" t="s">
        <v>75</v>
      </c>
      <c r="L355" s="8" t="str">
        <f>C355&amp;"_"&amp;H355&amp;"_"&amp;E355</f>
        <v>sts_cumuni_glob</v>
      </c>
      <c r="M355" s="9">
        <v>4</v>
      </c>
      <c r="W355" s="9">
        <v>41.5</v>
      </c>
      <c r="AG355" s="9">
        <v>118</v>
      </c>
      <c r="AQ355" s="9">
        <v>221</v>
      </c>
      <c r="BA355" s="9">
        <v>420.25</v>
      </c>
      <c r="BK355" s="9">
        <v>587.75</v>
      </c>
      <c r="BU355" s="9">
        <v>1136.5</v>
      </c>
      <c r="CE355" s="9">
        <v>1718.75</v>
      </c>
      <c r="CO355" s="9">
        <v>2800.915</v>
      </c>
      <c r="CY355" s="9">
        <v>3895.4924999999998</v>
      </c>
      <c r="DI355" s="9">
        <v>5996.4732432432429</v>
      </c>
      <c r="DS355" s="9">
        <v>9545.5179936907934</v>
      </c>
      <c r="EC355" s="9">
        <v>17632.041664999262</v>
      </c>
      <c r="EM355" s="9">
        <v>30497.684701506842</v>
      </c>
      <c r="EW355" s="9">
        <v>72842.08982843165</v>
      </c>
      <c r="FG355" s="9">
        <v>155487.71650441966</v>
      </c>
      <c r="FQ355" s="9">
        <v>297220.0863025593</v>
      </c>
      <c r="GA355" s="9">
        <v>459319.91791673226</v>
      </c>
      <c r="GK355" s="9">
        <v>686009.85715369345</v>
      </c>
      <c r="GU355" s="9">
        <v>1024373.5109316738</v>
      </c>
      <c r="GV355" s="9"/>
      <c r="GW355" s="9"/>
      <c r="GX355" s="9"/>
      <c r="GY355" s="9"/>
      <c r="GZ355" s="9"/>
      <c r="HA355" s="9"/>
      <c r="HB355" s="9"/>
      <c r="HC355" s="9"/>
      <c r="HD355" s="9"/>
      <c r="HE355" s="9">
        <v>1388693.4133665788</v>
      </c>
      <c r="HF355" s="9"/>
      <c r="HG355" s="9"/>
      <c r="HH355" s="9"/>
      <c r="HI355" s="9"/>
      <c r="HJ355" s="9"/>
      <c r="HK355" s="9"/>
      <c r="HL355" s="9"/>
      <c r="HM355" s="9"/>
      <c r="HN355" s="9"/>
      <c r="HO355" s="9">
        <v>1723271.8624363532</v>
      </c>
      <c r="HP355" s="9"/>
      <c r="HQ355" s="9"/>
      <c r="HR355" s="9"/>
      <c r="HS355" s="9"/>
      <c r="HT355" s="20"/>
      <c r="HU355" s="20"/>
      <c r="HV355" s="20"/>
      <c r="HW355" s="20"/>
      <c r="HX355" s="20"/>
      <c r="HY355" s="20"/>
    </row>
    <row r="356" spans="1:233" x14ac:dyDescent="0.25">
      <c r="B356" s="42"/>
      <c r="C356" s="42"/>
      <c r="F356" s="91"/>
      <c r="G356" s="91"/>
      <c r="H356" s="91"/>
      <c r="K356" s="172"/>
      <c r="L356" s="7"/>
      <c r="GK356" s="9"/>
      <c r="GL356" s="3"/>
      <c r="GM356" s="3"/>
      <c r="GN356" s="3"/>
      <c r="GO356" s="3"/>
      <c r="GP356" s="3"/>
      <c r="GQ356" s="3"/>
      <c r="GR356" s="3"/>
      <c r="GS356" s="3"/>
      <c r="GT356" s="3"/>
      <c r="GU356" s="9"/>
      <c r="GV356" s="3"/>
      <c r="GW356" s="3"/>
      <c r="GX356" s="3"/>
      <c r="GY356" s="3"/>
      <c r="GZ356" s="3"/>
      <c r="HA356" s="3"/>
      <c r="HB356" s="3"/>
      <c r="HC356" s="3"/>
      <c r="HD356" s="3"/>
      <c r="HE356" s="9"/>
      <c r="HF356" s="3"/>
      <c r="HG356" s="3"/>
      <c r="HH356" s="3"/>
      <c r="HI356" s="3"/>
      <c r="HJ356" s="3"/>
      <c r="HK356" s="3"/>
      <c r="HL356" s="3"/>
      <c r="HM356" s="3"/>
      <c r="HN356" s="3"/>
      <c r="HO356" s="3"/>
    </row>
    <row r="357" spans="1:233" s="49" customFormat="1" x14ac:dyDescent="0.25">
      <c r="A357" s="217" t="str">
        <f t="shared" si="41"/>
        <v>sts_avgcap_core</v>
      </c>
      <c r="B357" s="42" t="s">
        <v>233</v>
      </c>
      <c r="C357" s="42" t="s">
        <v>128</v>
      </c>
      <c r="D357" s="41" t="s">
        <v>125</v>
      </c>
      <c r="E357" s="46" t="s">
        <v>44</v>
      </c>
      <c r="F357" s="88" t="s">
        <v>62</v>
      </c>
      <c r="G357" s="88" t="s">
        <v>53</v>
      </c>
      <c r="H357" s="88" t="s">
        <v>61</v>
      </c>
      <c r="I357" s="88">
        <v>1720</v>
      </c>
      <c r="J357" s="88">
        <v>1920</v>
      </c>
      <c r="K357" s="168" t="s">
        <v>75</v>
      </c>
      <c r="L357" s="8" t="str">
        <f>C357&amp;"_"&amp;H357&amp;"_"&amp;E357</f>
        <v>sts_avgcap_core</v>
      </c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190">
        <v>3.5613623684210526E-3</v>
      </c>
      <c r="AG357" s="190">
        <v>9.0412529268292709E-3</v>
      </c>
      <c r="AQ357" s="190">
        <v>1.1902821437499999E-2</v>
      </c>
      <c r="BA357" s="190">
        <v>9.9700941666666688E-3</v>
      </c>
      <c r="BK357" s="190">
        <v>1.59970978125E-2</v>
      </c>
      <c r="BU357" s="190">
        <v>1.5027000323275861E-2</v>
      </c>
      <c r="CE357" s="190">
        <v>1.8792224351415095E-2</v>
      </c>
      <c r="CO357" s="190">
        <v>1.4648297955974844E-2</v>
      </c>
      <c r="CY357" s="190">
        <v>1.8446120962918658E-2</v>
      </c>
      <c r="DI357" s="190">
        <v>2.9973049547002546E-2</v>
      </c>
      <c r="DS357" s="190">
        <v>3.4949108668744719E-2</v>
      </c>
      <c r="EC357" s="190">
        <v>1.9208900366776437E-2</v>
      </c>
      <c r="EM357" s="190">
        <v>2.1550926658495454E-2</v>
      </c>
      <c r="EV357" s="85"/>
      <c r="EW357" s="190">
        <v>2.5055072811159776E-2</v>
      </c>
      <c r="FE357" s="85"/>
      <c r="FF357" s="85"/>
      <c r="FG357" s="190">
        <v>2.1248362221779678E-2</v>
      </c>
      <c r="FN357" s="85"/>
      <c r="FO357" s="85"/>
      <c r="FQ357" s="190">
        <v>2.0461646960775817E-2</v>
      </c>
      <c r="GA357" s="190">
        <v>3.265224335103125E-2</v>
      </c>
      <c r="GK357" s="190">
        <v>3.7804926687452833E-2</v>
      </c>
      <c r="GO357" s="121"/>
      <c r="GP357" s="121"/>
      <c r="GQ357" s="121"/>
      <c r="GR357" s="121"/>
      <c r="GS357" s="121"/>
      <c r="GT357" s="121"/>
      <c r="GU357" s="190">
        <v>4.2720349484546255E-2</v>
      </c>
      <c r="GX357" s="121"/>
      <c r="GY357" s="121"/>
      <c r="GZ357" s="121"/>
      <c r="HA357" s="121"/>
      <c r="HB357" s="121"/>
      <c r="HC357" s="121"/>
      <c r="HD357" s="121"/>
      <c r="HE357" s="190">
        <v>6.6714695124942117E-2</v>
      </c>
      <c r="HG357" s="122"/>
      <c r="HH357" s="122"/>
      <c r="HI357" s="122"/>
      <c r="HJ357" s="122"/>
      <c r="HK357" s="122"/>
      <c r="HL357" s="122"/>
      <c r="HM357" s="122"/>
      <c r="HN357" s="122"/>
      <c r="HO357" s="190">
        <v>6.655384312150428E-2</v>
      </c>
    </row>
    <row r="358" spans="1:233" s="49" customFormat="1" x14ac:dyDescent="0.25">
      <c r="A358" s="217" t="str">
        <f t="shared" si="41"/>
        <v>sts_avgcap_rimFSU</v>
      </c>
      <c r="B358" s="44" t="s">
        <v>233</v>
      </c>
      <c r="C358" s="44" t="s">
        <v>128</v>
      </c>
      <c r="D358" s="43" t="s">
        <v>48</v>
      </c>
      <c r="E358" s="46" t="s">
        <v>205</v>
      </c>
      <c r="F358" s="90" t="s">
        <v>62</v>
      </c>
      <c r="G358" s="90" t="s">
        <v>53</v>
      </c>
      <c r="H358" s="90" t="s">
        <v>61</v>
      </c>
      <c r="I358" s="90"/>
      <c r="J358" s="90"/>
      <c r="K358" s="175" t="s">
        <v>48</v>
      </c>
      <c r="L358" s="47" t="str">
        <f>C358&amp;"_"&amp;H358&amp;"_"&amp;E358</f>
        <v>sts_avgcap_rimFSU</v>
      </c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190"/>
      <c r="AG358" s="190"/>
      <c r="AQ358" s="190"/>
      <c r="BA358" s="190"/>
      <c r="BK358" s="190"/>
      <c r="BU358" s="190"/>
      <c r="CE358" s="190"/>
      <c r="CO358" s="190"/>
      <c r="CY358" s="190"/>
      <c r="DI358" s="190"/>
      <c r="DS358" s="190"/>
      <c r="EC358" s="190"/>
      <c r="EM358" s="190"/>
      <c r="EV358" s="85"/>
      <c r="EW358" s="190"/>
      <c r="FE358" s="85"/>
      <c r="FF358" s="85"/>
      <c r="FG358" s="190"/>
      <c r="FN358" s="85"/>
      <c r="FO358" s="85"/>
      <c r="FQ358" s="190"/>
      <c r="GA358" s="190"/>
      <c r="GK358" s="190"/>
      <c r="GO358" s="34"/>
      <c r="GP358" s="34"/>
      <c r="GQ358" s="34"/>
      <c r="GR358" s="34"/>
      <c r="GS358" s="34"/>
      <c r="GT358" s="34"/>
      <c r="GU358" s="190"/>
      <c r="GX358" s="121"/>
      <c r="GY358" s="121"/>
      <c r="GZ358" s="121"/>
      <c r="HA358" s="121"/>
      <c r="HB358" s="121"/>
      <c r="HC358" s="121"/>
      <c r="HD358" s="121"/>
      <c r="HE358" s="190"/>
      <c r="HG358" s="122"/>
      <c r="HH358" s="122"/>
      <c r="HI358" s="122"/>
      <c r="HJ358" s="122"/>
      <c r="HK358" s="122"/>
      <c r="HL358" s="122"/>
      <c r="HM358" s="122"/>
      <c r="HN358" s="122"/>
      <c r="HO358" s="190"/>
    </row>
    <row r="359" spans="1:233" s="49" customFormat="1" x14ac:dyDescent="0.25">
      <c r="A359" s="217" t="str">
        <f t="shared" si="41"/>
        <v>sts_avgcap_rim</v>
      </c>
      <c r="B359" s="42" t="s">
        <v>233</v>
      </c>
      <c r="C359" s="42" t="s">
        <v>128</v>
      </c>
      <c r="D359" s="41" t="s">
        <v>126</v>
      </c>
      <c r="E359" s="46" t="s">
        <v>152</v>
      </c>
      <c r="F359" s="88" t="s">
        <v>62</v>
      </c>
      <c r="G359" s="88" t="s">
        <v>53</v>
      </c>
      <c r="H359" s="88" t="s">
        <v>61</v>
      </c>
      <c r="I359" s="88">
        <v>1720</v>
      </c>
      <c r="J359" s="88">
        <v>1920</v>
      </c>
      <c r="K359" s="168" t="s">
        <v>75</v>
      </c>
      <c r="L359" s="8" t="str">
        <f>C359&amp;"_"&amp;H359&amp;"_"&amp;E359</f>
        <v>sts_avgcap_rim</v>
      </c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190"/>
      <c r="AG359" s="190"/>
      <c r="AQ359" s="190"/>
      <c r="BA359" s="190"/>
      <c r="BK359" s="190"/>
      <c r="BU359" s="190"/>
      <c r="CE359" s="190"/>
      <c r="CO359" s="190"/>
      <c r="CY359" s="190"/>
      <c r="DI359" s="190">
        <v>1.2602408533265311E-2</v>
      </c>
      <c r="DS359" s="190">
        <v>2.1009446331315861E-2</v>
      </c>
      <c r="EC359" s="190">
        <v>2.00733682334997E-2</v>
      </c>
      <c r="EM359" s="190">
        <v>2.0158250452854621E-2</v>
      </c>
      <c r="EV359" s="85"/>
      <c r="EW359" s="190">
        <v>2.1492797858199849E-2</v>
      </c>
      <c r="FE359" s="85"/>
      <c r="FF359" s="85"/>
      <c r="FG359" s="190">
        <v>2.263250689516055E-2</v>
      </c>
      <c r="FN359" s="85"/>
      <c r="FO359" s="85"/>
      <c r="FQ359" s="190">
        <v>2.3918057824693816E-2</v>
      </c>
      <c r="GA359" s="190">
        <v>3.4024541388373707E-2</v>
      </c>
      <c r="GK359" s="190">
        <v>3.7395051899196917E-2</v>
      </c>
      <c r="GO359" s="121"/>
      <c r="GP359" s="121"/>
      <c r="GQ359" s="121"/>
      <c r="GR359" s="121"/>
      <c r="GS359" s="121"/>
      <c r="GT359" s="121"/>
      <c r="GU359" s="190">
        <v>4.4626843322437E-2</v>
      </c>
      <c r="GX359" s="122"/>
      <c r="GY359" s="122"/>
      <c r="GZ359" s="122"/>
      <c r="HA359" s="122"/>
      <c r="HB359" s="122"/>
      <c r="HC359" s="122"/>
      <c r="HD359" s="122"/>
      <c r="HE359" s="190">
        <v>6.4896201837982059E-2</v>
      </c>
      <c r="HG359" s="122"/>
      <c r="HH359" s="122"/>
      <c r="HI359" s="122"/>
      <c r="HJ359" s="122"/>
      <c r="HK359" s="122"/>
      <c r="HL359" s="122"/>
      <c r="HM359" s="122"/>
      <c r="HN359" s="122"/>
      <c r="HO359" s="190">
        <v>7.5310401292924642E-2</v>
      </c>
    </row>
    <row r="360" spans="1:233" s="49" customFormat="1" x14ac:dyDescent="0.25">
      <c r="A360" s="217" t="str">
        <f t="shared" si="41"/>
        <v>sts_avgcap_peri</v>
      </c>
      <c r="B360" s="104" t="s">
        <v>233</v>
      </c>
      <c r="C360" s="104" t="s">
        <v>128</v>
      </c>
      <c r="D360" s="103" t="s">
        <v>120</v>
      </c>
      <c r="E360" s="105" t="s">
        <v>45</v>
      </c>
      <c r="F360" s="106" t="s">
        <v>62</v>
      </c>
      <c r="G360" s="106" t="s">
        <v>53</v>
      </c>
      <c r="H360" s="106" t="s">
        <v>61</v>
      </c>
      <c r="I360" s="88">
        <v>1720</v>
      </c>
      <c r="J360" s="88">
        <v>1920</v>
      </c>
      <c r="K360" s="168" t="s">
        <v>75</v>
      </c>
      <c r="L360" s="81" t="str">
        <f>C360&amp;"_"&amp;H360&amp;"_"&amp;E360</f>
        <v>sts_avgcap_peri</v>
      </c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190"/>
      <c r="AG360" s="190"/>
      <c r="AQ360" s="190"/>
      <c r="BA360" s="190"/>
      <c r="BK360" s="190"/>
      <c r="BU360" s="190"/>
      <c r="CE360" s="190"/>
      <c r="CO360" s="190"/>
      <c r="CY360" s="190"/>
      <c r="DI360" s="190"/>
      <c r="DS360" s="190"/>
      <c r="EC360" s="190"/>
      <c r="EM360" s="190">
        <v>2.0180635508061241E-2</v>
      </c>
      <c r="EV360" s="85"/>
      <c r="EW360" s="190">
        <v>2.3516963032556449E-2</v>
      </c>
      <c r="FE360" s="85"/>
      <c r="FF360" s="85"/>
      <c r="FG360" s="190">
        <v>2.3242497010473526E-2</v>
      </c>
      <c r="FN360" s="85"/>
      <c r="FO360" s="85"/>
      <c r="FQ360" s="190">
        <v>2.3706604258902503E-2</v>
      </c>
      <c r="GA360" s="190">
        <v>4.0544973344671324E-2</v>
      </c>
      <c r="GK360" s="190">
        <v>4.2683684226705591E-2</v>
      </c>
      <c r="GO360" s="121"/>
      <c r="GP360" s="121"/>
      <c r="GQ360" s="121"/>
      <c r="GR360" s="121"/>
      <c r="GS360" s="121"/>
      <c r="GT360" s="121"/>
      <c r="GU360" s="190">
        <v>4.6412468991325381E-2</v>
      </c>
      <c r="GX360" s="122"/>
      <c r="GY360" s="122"/>
      <c r="GZ360" s="122"/>
      <c r="HA360" s="122"/>
      <c r="HB360" s="122"/>
      <c r="HC360" s="122"/>
      <c r="HD360" s="122"/>
      <c r="HE360" s="190">
        <v>6.6221641381557519E-2</v>
      </c>
      <c r="HG360" s="122"/>
      <c r="HH360" s="122"/>
      <c r="HI360" s="122"/>
      <c r="HJ360" s="122"/>
      <c r="HK360" s="122"/>
      <c r="HL360" s="122"/>
      <c r="HM360" s="122"/>
      <c r="HN360" s="122"/>
      <c r="HO360" s="190">
        <v>8.1819843609193602E-2</v>
      </c>
    </row>
    <row r="361" spans="1:233" s="49" customFormat="1" x14ac:dyDescent="0.25">
      <c r="A361" s="217" t="str">
        <f t="shared" si="41"/>
        <v>sts_avgcap_glob</v>
      </c>
      <c r="B361" s="42" t="s">
        <v>233</v>
      </c>
      <c r="C361" s="42" t="s">
        <v>128</v>
      </c>
      <c r="D361" s="41" t="s">
        <v>15</v>
      </c>
      <c r="E361" s="46" t="s">
        <v>46</v>
      </c>
      <c r="F361" s="88" t="s">
        <v>62</v>
      </c>
      <c r="G361" s="88" t="s">
        <v>53</v>
      </c>
      <c r="H361" s="88" t="s">
        <v>61</v>
      </c>
      <c r="I361" s="88">
        <v>1720</v>
      </c>
      <c r="J361" s="88">
        <v>1920</v>
      </c>
      <c r="K361" s="168" t="s">
        <v>75</v>
      </c>
      <c r="L361" s="8" t="str">
        <f>C361&amp;"_"&amp;H361&amp;"_"&amp;E361</f>
        <v>sts_avgcap_glob</v>
      </c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190">
        <v>3.5613623684210526E-3</v>
      </c>
      <c r="AG361" s="190">
        <v>9.0412529268292709E-3</v>
      </c>
      <c r="AQ361" s="190">
        <v>1.1902821437499999E-2</v>
      </c>
      <c r="BA361" s="190">
        <v>9.9700941666666688E-3</v>
      </c>
      <c r="BK361" s="190">
        <v>1.59970978125E-2</v>
      </c>
      <c r="BU361" s="190">
        <v>1.5027000323275861E-2</v>
      </c>
      <c r="CE361" s="190">
        <v>1.8792224351415095E-2</v>
      </c>
      <c r="CO361" s="190">
        <v>1.4648297955974844E-2</v>
      </c>
      <c r="CY361" s="190">
        <v>2.0205687350478469E-2</v>
      </c>
      <c r="DI361" s="190">
        <v>2.8448803193285625E-2</v>
      </c>
      <c r="DS361" s="190">
        <v>3.0340830339015031E-2</v>
      </c>
      <c r="EC361" s="190">
        <v>1.9403007093985333E-2</v>
      </c>
      <c r="EM361" s="190">
        <v>2.1178178545506021E-2</v>
      </c>
      <c r="EV361" s="85"/>
      <c r="EW361" s="190">
        <v>2.4456594199972814E-2</v>
      </c>
      <c r="FE361" s="85"/>
      <c r="FF361" s="85"/>
      <c r="FG361" s="190">
        <v>2.1589805369528939E-2</v>
      </c>
      <c r="FN361" s="85"/>
      <c r="FO361" s="85"/>
      <c r="FQ361" s="190">
        <v>2.1612858136069033E-2</v>
      </c>
      <c r="GA361" s="190">
        <v>3.3345803106005441E-2</v>
      </c>
      <c r="GK361" s="190">
        <v>3.7867696793683479E-2</v>
      </c>
      <c r="GO361" s="121"/>
      <c r="GP361" s="121"/>
      <c r="GQ361" s="121"/>
      <c r="GR361" s="121"/>
      <c r="GS361" s="121"/>
      <c r="GT361" s="121"/>
      <c r="GU361" s="190">
        <v>4.3359841844553514E-2</v>
      </c>
      <c r="GX361" s="86"/>
      <c r="GY361" s="86"/>
      <c r="GZ361" s="86"/>
      <c r="HA361" s="86"/>
      <c r="HB361" s="86"/>
      <c r="HC361" s="86"/>
      <c r="HD361" s="86"/>
      <c r="HE361" s="190">
        <v>6.6132853294944241E-2</v>
      </c>
      <c r="HG361" s="86"/>
      <c r="HH361" s="86"/>
      <c r="HI361" s="86"/>
      <c r="HJ361" s="86"/>
      <c r="HK361" s="86"/>
      <c r="HL361" s="86"/>
      <c r="HM361" s="86"/>
      <c r="HN361" s="86"/>
      <c r="HO361" s="190">
        <v>7.0340479266109146E-2</v>
      </c>
    </row>
    <row r="362" spans="1:233" s="49" customFormat="1" x14ac:dyDescent="0.25">
      <c r="A362" s="217"/>
      <c r="B362" s="120"/>
      <c r="C362" s="120"/>
      <c r="D362" s="124"/>
      <c r="E362" s="34"/>
      <c r="F362" s="119"/>
      <c r="G362" s="119"/>
      <c r="H362" s="119"/>
      <c r="I362" s="90"/>
      <c r="J362" s="90"/>
      <c r="K362" s="177"/>
      <c r="L362" s="83"/>
      <c r="M362" s="34"/>
      <c r="N362" s="129"/>
      <c r="O362" s="129"/>
      <c r="P362" s="129"/>
      <c r="Q362" s="129"/>
      <c r="R362" s="129"/>
      <c r="S362" s="129"/>
      <c r="T362" s="129"/>
      <c r="U362" s="129"/>
      <c r="V362" s="129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</row>
    <row r="363" spans="1:233" s="49" customFormat="1" x14ac:dyDescent="0.25">
      <c r="A363" s="217" t="str">
        <f t="shared" si="41"/>
        <v>sts_maxcap_core</v>
      </c>
      <c r="B363" s="120" t="s">
        <v>233</v>
      </c>
      <c r="C363" s="120" t="s">
        <v>128</v>
      </c>
      <c r="D363" s="118" t="s">
        <v>125</v>
      </c>
      <c r="E363" s="49" t="s">
        <v>44</v>
      </c>
      <c r="F363" s="117" t="s">
        <v>63</v>
      </c>
      <c r="G363" s="117" t="s">
        <v>53</v>
      </c>
      <c r="H363" s="117" t="s">
        <v>64</v>
      </c>
      <c r="I363" s="90"/>
      <c r="J363" s="90"/>
      <c r="K363" s="177" t="s">
        <v>75</v>
      </c>
      <c r="L363" s="83" t="str">
        <f>C363&amp;"_"&amp;H363&amp;"_"&amp;E363</f>
        <v>sts_maxcap_core</v>
      </c>
      <c r="M363" s="128"/>
      <c r="N363" s="34"/>
      <c r="O363" s="34"/>
      <c r="P363" s="125"/>
      <c r="Q363" s="125"/>
      <c r="R363" s="125"/>
      <c r="S363" s="125"/>
      <c r="T363" s="125"/>
      <c r="U363" s="125"/>
      <c r="V363" s="125"/>
      <c r="W363" s="125"/>
      <c r="X363" s="34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5"/>
      <c r="BL363" s="125"/>
      <c r="BM363" s="125"/>
      <c r="BN363" s="125"/>
      <c r="BO363" s="125"/>
      <c r="BP363" s="125"/>
      <c r="BQ363" s="125"/>
      <c r="BR363" s="125"/>
      <c r="BS363" s="125"/>
      <c r="BT363" s="125"/>
      <c r="BU363" s="125"/>
      <c r="BV363" s="125"/>
      <c r="BW363" s="125"/>
      <c r="BX363" s="125"/>
      <c r="BY363" s="125"/>
      <c r="BZ363" s="125"/>
      <c r="CA363" s="125"/>
      <c r="CB363" s="125"/>
      <c r="CC363" s="125"/>
      <c r="CD363" s="125"/>
      <c r="CE363" s="125"/>
      <c r="CF363" s="125"/>
      <c r="CG363" s="125"/>
      <c r="CH363" s="125"/>
      <c r="CI363" s="125"/>
      <c r="CJ363" s="125"/>
      <c r="CK363" s="125"/>
      <c r="CL363" s="125"/>
      <c r="CM363" s="125"/>
      <c r="CN363" s="125"/>
      <c r="CO363" s="125"/>
      <c r="CP363" s="125"/>
      <c r="CQ363" s="125"/>
      <c r="CR363" s="125"/>
      <c r="CS363" s="125"/>
      <c r="CT363" s="125"/>
      <c r="CU363" s="125"/>
      <c r="CV363" s="125"/>
      <c r="CW363" s="125"/>
      <c r="CX363" s="125"/>
      <c r="CY363" s="125"/>
      <c r="CZ363" s="125"/>
      <c r="DA363" s="125"/>
      <c r="DB363" s="125"/>
      <c r="DC363" s="125"/>
      <c r="DD363" s="125"/>
      <c r="DE363" s="125"/>
      <c r="DF363" s="125"/>
      <c r="DG363" s="125"/>
      <c r="DH363" s="125"/>
      <c r="DI363" s="125"/>
      <c r="DJ363" s="125"/>
      <c r="DK363" s="125"/>
      <c r="DL363" s="125"/>
      <c r="DM363" s="125"/>
      <c r="DN363" s="125"/>
      <c r="DO363" s="34"/>
      <c r="DP363" s="34"/>
      <c r="DQ363" s="34"/>
      <c r="DR363" s="34"/>
      <c r="DS363" s="34"/>
      <c r="DT363" s="34"/>
      <c r="DU363" s="34"/>
      <c r="DV363" s="34"/>
      <c r="DW363" s="34"/>
    </row>
    <row r="364" spans="1:233" s="49" customFormat="1" x14ac:dyDescent="0.25">
      <c r="A364" s="217" t="str">
        <f t="shared" si="41"/>
        <v>sts_maxcap_rimFSU</v>
      </c>
      <c r="B364" s="120" t="s">
        <v>233</v>
      </c>
      <c r="C364" s="120" t="s">
        <v>128</v>
      </c>
      <c r="D364" s="118" t="s">
        <v>48</v>
      </c>
      <c r="E364" s="49" t="s">
        <v>205</v>
      </c>
      <c r="F364" s="117" t="s">
        <v>63</v>
      </c>
      <c r="G364" s="117" t="s">
        <v>53</v>
      </c>
      <c r="H364" s="117" t="s">
        <v>64</v>
      </c>
      <c r="I364" s="90"/>
      <c r="J364" s="90"/>
      <c r="K364" s="177" t="s">
        <v>48</v>
      </c>
      <c r="L364" s="83" t="str">
        <f>C364&amp;"_"&amp;H364&amp;"_"&amp;E364</f>
        <v>sts_maxcap_rimFSU</v>
      </c>
      <c r="M364" s="128"/>
      <c r="N364" s="34"/>
      <c r="O364" s="34"/>
      <c r="P364" s="125"/>
      <c r="Q364" s="125"/>
      <c r="R364" s="125"/>
      <c r="S364" s="125"/>
      <c r="T364" s="125"/>
      <c r="U364" s="125"/>
      <c r="V364" s="125"/>
      <c r="W364" s="125"/>
      <c r="X364" s="34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5"/>
      <c r="BL364" s="125"/>
      <c r="BM364" s="125"/>
      <c r="BN364" s="125"/>
      <c r="BO364" s="125"/>
      <c r="BP364" s="125"/>
      <c r="BQ364" s="125"/>
      <c r="BR364" s="125"/>
      <c r="BS364" s="125"/>
      <c r="BT364" s="125"/>
      <c r="BU364" s="125"/>
      <c r="BV364" s="125"/>
      <c r="BW364" s="125"/>
      <c r="BX364" s="125"/>
      <c r="BY364" s="125"/>
      <c r="BZ364" s="125"/>
      <c r="CA364" s="125"/>
      <c r="CB364" s="125"/>
      <c r="CC364" s="125"/>
      <c r="CD364" s="125"/>
      <c r="CE364" s="125"/>
      <c r="CF364" s="125"/>
      <c r="CG364" s="125"/>
      <c r="CH364" s="125"/>
      <c r="CI364" s="125"/>
      <c r="CJ364" s="125"/>
      <c r="CK364" s="125"/>
      <c r="CL364" s="125"/>
      <c r="CM364" s="125"/>
      <c r="CN364" s="125"/>
      <c r="CO364" s="125"/>
      <c r="CP364" s="125"/>
      <c r="CQ364" s="125"/>
      <c r="CR364" s="125"/>
      <c r="CS364" s="125"/>
      <c r="CT364" s="125"/>
      <c r="CU364" s="125"/>
      <c r="CV364" s="125"/>
      <c r="CW364" s="125"/>
      <c r="CX364" s="125"/>
      <c r="CY364" s="125"/>
      <c r="CZ364" s="125"/>
      <c r="DA364" s="125"/>
      <c r="DB364" s="125"/>
      <c r="DC364" s="125"/>
      <c r="DD364" s="125"/>
      <c r="DE364" s="125"/>
      <c r="DF364" s="125"/>
      <c r="DG364" s="125"/>
      <c r="DH364" s="125"/>
      <c r="DI364" s="125"/>
      <c r="DJ364" s="125"/>
      <c r="DK364" s="125"/>
      <c r="DL364" s="125"/>
      <c r="DM364" s="125"/>
      <c r="DN364" s="125"/>
      <c r="DO364" s="34"/>
      <c r="DP364" s="34"/>
      <c r="DQ364" s="34"/>
      <c r="DR364" s="34"/>
      <c r="DS364" s="34"/>
      <c r="DT364" s="34"/>
      <c r="DU364" s="34"/>
      <c r="DV364" s="34"/>
      <c r="DW364" s="34"/>
    </row>
    <row r="365" spans="1:233" s="49" customFormat="1" x14ac:dyDescent="0.25">
      <c r="A365" s="217" t="str">
        <f t="shared" si="41"/>
        <v>sts_maxcap_rim</v>
      </c>
      <c r="B365" s="120" t="s">
        <v>233</v>
      </c>
      <c r="C365" s="120" t="s">
        <v>128</v>
      </c>
      <c r="D365" s="118" t="s">
        <v>126</v>
      </c>
      <c r="E365" s="49" t="s">
        <v>152</v>
      </c>
      <c r="F365" s="117" t="s">
        <v>63</v>
      </c>
      <c r="G365" s="117" t="s">
        <v>53</v>
      </c>
      <c r="H365" s="117" t="s">
        <v>64</v>
      </c>
      <c r="I365" s="90"/>
      <c r="J365" s="90"/>
      <c r="K365" s="177" t="s">
        <v>75</v>
      </c>
      <c r="L365" s="83" t="str">
        <f>C365&amp;"_"&amp;H365&amp;"_"&amp;E365</f>
        <v>sts_maxcap_rim</v>
      </c>
      <c r="M365" s="128"/>
      <c r="N365" s="34"/>
      <c r="O365" s="34"/>
      <c r="P365" s="125"/>
      <c r="Q365" s="125"/>
      <c r="R365" s="125"/>
      <c r="S365" s="125"/>
      <c r="T365" s="125"/>
      <c r="U365" s="125"/>
      <c r="V365" s="125"/>
      <c r="W365" s="125"/>
      <c r="X365" s="34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5"/>
      <c r="BL365" s="125"/>
      <c r="BM365" s="125"/>
      <c r="BN365" s="125"/>
      <c r="BO365" s="125"/>
      <c r="BP365" s="125"/>
      <c r="BQ365" s="125"/>
      <c r="BR365" s="125"/>
      <c r="BS365" s="125"/>
      <c r="BT365" s="125"/>
      <c r="BU365" s="125"/>
      <c r="BV365" s="125"/>
      <c r="BW365" s="125"/>
      <c r="BX365" s="125"/>
      <c r="BY365" s="125"/>
      <c r="BZ365" s="125"/>
      <c r="CA365" s="125"/>
      <c r="CB365" s="125"/>
      <c r="CC365" s="125"/>
      <c r="CD365" s="125"/>
      <c r="CE365" s="125"/>
      <c r="CF365" s="125"/>
      <c r="CG365" s="125"/>
      <c r="CH365" s="125"/>
      <c r="CI365" s="125"/>
      <c r="CJ365" s="125"/>
      <c r="CK365" s="125"/>
      <c r="CL365" s="125"/>
      <c r="CM365" s="125"/>
      <c r="CN365" s="125"/>
      <c r="CO365" s="125"/>
      <c r="CP365" s="125"/>
      <c r="CQ365" s="125"/>
      <c r="CR365" s="125"/>
      <c r="CS365" s="125"/>
      <c r="CT365" s="125"/>
      <c r="CU365" s="125"/>
      <c r="CV365" s="125"/>
      <c r="CW365" s="125"/>
      <c r="CX365" s="125"/>
      <c r="CY365" s="125"/>
      <c r="CZ365" s="125"/>
      <c r="DA365" s="125"/>
      <c r="DB365" s="125"/>
      <c r="DC365" s="125"/>
      <c r="DD365" s="125"/>
      <c r="DE365" s="125"/>
      <c r="DF365" s="125"/>
      <c r="DG365" s="125"/>
      <c r="DH365" s="125"/>
      <c r="DI365" s="125"/>
      <c r="DJ365" s="125"/>
      <c r="DK365" s="125"/>
      <c r="DL365" s="125"/>
      <c r="DM365" s="125"/>
      <c r="DN365" s="125"/>
      <c r="DO365" s="34"/>
      <c r="DP365" s="34"/>
      <c r="DQ365" s="34"/>
      <c r="DR365" s="34"/>
      <c r="DS365" s="34"/>
      <c r="DT365" s="34"/>
      <c r="DU365" s="34"/>
      <c r="DV365" s="34"/>
      <c r="DW365" s="34"/>
    </row>
    <row r="366" spans="1:233" s="49" customFormat="1" x14ac:dyDescent="0.25">
      <c r="A366" s="217" t="str">
        <f t="shared" si="41"/>
        <v>sts_maxcap_peri</v>
      </c>
      <c r="B366" s="120" t="s">
        <v>233</v>
      </c>
      <c r="C366" s="120" t="s">
        <v>128</v>
      </c>
      <c r="D366" s="118" t="s">
        <v>120</v>
      </c>
      <c r="E366" s="49" t="s">
        <v>45</v>
      </c>
      <c r="F366" s="117" t="s">
        <v>63</v>
      </c>
      <c r="G366" s="117" t="s">
        <v>53</v>
      </c>
      <c r="H366" s="117" t="s">
        <v>64</v>
      </c>
      <c r="I366" s="90"/>
      <c r="J366" s="90"/>
      <c r="K366" s="177" t="s">
        <v>75</v>
      </c>
      <c r="L366" s="83" t="str">
        <f>C366&amp;"_"&amp;H366&amp;"_"&amp;E366</f>
        <v>sts_maxcap_peri</v>
      </c>
      <c r="M366" s="128"/>
      <c r="N366" s="34"/>
      <c r="O366" s="34"/>
      <c r="P366" s="125"/>
      <c r="Q366" s="125"/>
      <c r="R366" s="125"/>
      <c r="S366" s="125"/>
      <c r="T366" s="125"/>
      <c r="U366" s="125"/>
      <c r="V366" s="125"/>
      <c r="W366" s="125"/>
      <c r="X366" s="34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5"/>
      <c r="BL366" s="125"/>
      <c r="BM366" s="125"/>
      <c r="BN366" s="125"/>
      <c r="BO366" s="125"/>
      <c r="BP366" s="125"/>
      <c r="BQ366" s="125"/>
      <c r="BR366" s="125"/>
      <c r="BS366" s="125"/>
      <c r="BT366" s="125"/>
      <c r="BU366" s="125"/>
      <c r="BV366" s="125"/>
      <c r="BW366" s="125"/>
      <c r="BX366" s="125"/>
      <c r="BY366" s="125"/>
      <c r="BZ366" s="125"/>
      <c r="CA366" s="125"/>
      <c r="CB366" s="125"/>
      <c r="CC366" s="125"/>
      <c r="CD366" s="125"/>
      <c r="CE366" s="125"/>
      <c r="CF366" s="125"/>
      <c r="CG366" s="125"/>
      <c r="CH366" s="125"/>
      <c r="CI366" s="125"/>
      <c r="CJ366" s="125"/>
      <c r="CK366" s="125"/>
      <c r="CL366" s="125"/>
      <c r="CM366" s="125"/>
      <c r="CN366" s="125"/>
      <c r="CO366" s="125"/>
      <c r="CP366" s="125"/>
      <c r="CQ366" s="125"/>
      <c r="CR366" s="125"/>
      <c r="CS366" s="125"/>
      <c r="CT366" s="125"/>
      <c r="CU366" s="125"/>
      <c r="CV366" s="125"/>
      <c r="CW366" s="125"/>
      <c r="CX366" s="125"/>
      <c r="CY366" s="125"/>
      <c r="CZ366" s="125"/>
      <c r="DA366" s="125"/>
      <c r="DB366" s="125"/>
      <c r="DC366" s="125"/>
      <c r="DD366" s="125"/>
      <c r="DE366" s="125"/>
      <c r="DF366" s="125"/>
      <c r="DG366" s="125"/>
      <c r="DH366" s="125"/>
      <c r="DI366" s="125"/>
      <c r="DJ366" s="125"/>
      <c r="DK366" s="125"/>
      <c r="DL366" s="125"/>
      <c r="DM366" s="125"/>
      <c r="DN366" s="125"/>
      <c r="DO366" s="34"/>
      <c r="DP366" s="34"/>
      <c r="DQ366" s="34"/>
      <c r="DR366" s="34"/>
      <c r="DS366" s="34"/>
      <c r="DT366" s="34"/>
      <c r="DU366" s="34"/>
      <c r="DV366" s="34"/>
      <c r="DW366" s="34"/>
    </row>
    <row r="367" spans="1:233" s="49" customFormat="1" x14ac:dyDescent="0.25">
      <c r="A367" s="217" t="str">
        <f t="shared" si="41"/>
        <v>sts_maxcap_glob</v>
      </c>
      <c r="B367" s="120" t="s">
        <v>233</v>
      </c>
      <c r="C367" s="120" t="s">
        <v>128</v>
      </c>
      <c r="D367" s="118" t="s">
        <v>15</v>
      </c>
      <c r="E367" s="49" t="s">
        <v>46</v>
      </c>
      <c r="F367" s="117" t="s">
        <v>63</v>
      </c>
      <c r="G367" s="117" t="s">
        <v>53</v>
      </c>
      <c r="H367" s="117" t="s">
        <v>64</v>
      </c>
      <c r="I367" s="90"/>
      <c r="J367" s="90"/>
      <c r="K367" s="177" t="s">
        <v>75</v>
      </c>
      <c r="L367" s="83" t="str">
        <f>C367&amp;"_"&amp;H367&amp;"_"&amp;E367</f>
        <v>sts_maxcap_glob</v>
      </c>
      <c r="M367" s="128"/>
      <c r="N367" s="34"/>
      <c r="O367" s="34"/>
      <c r="P367" s="125"/>
      <c r="Q367" s="125"/>
      <c r="R367" s="125"/>
      <c r="S367" s="125"/>
      <c r="T367" s="125"/>
      <c r="U367" s="125"/>
      <c r="V367" s="125"/>
      <c r="W367" s="125"/>
      <c r="X367" s="34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5"/>
      <c r="BL367" s="125"/>
      <c r="BM367" s="125"/>
      <c r="BN367" s="125"/>
      <c r="BO367" s="125"/>
      <c r="BP367" s="125"/>
      <c r="BQ367" s="125"/>
      <c r="BR367" s="125"/>
      <c r="BS367" s="125"/>
      <c r="BT367" s="125"/>
      <c r="BU367" s="125"/>
      <c r="BV367" s="125"/>
      <c r="BW367" s="125"/>
      <c r="BX367" s="125"/>
      <c r="BY367" s="125"/>
      <c r="BZ367" s="125"/>
      <c r="CA367" s="125"/>
      <c r="CB367" s="125"/>
      <c r="CC367" s="125"/>
      <c r="CD367" s="125"/>
      <c r="CE367" s="125"/>
      <c r="CF367" s="125"/>
      <c r="CG367" s="125"/>
      <c r="CH367" s="125"/>
      <c r="CI367" s="125"/>
      <c r="CJ367" s="125"/>
      <c r="CK367" s="125"/>
      <c r="CL367" s="125"/>
      <c r="CM367" s="125"/>
      <c r="CN367" s="125"/>
      <c r="CO367" s="125"/>
      <c r="CP367" s="125"/>
      <c r="CQ367" s="125"/>
      <c r="CR367" s="125"/>
      <c r="CS367" s="125"/>
      <c r="CT367" s="125"/>
      <c r="CU367" s="125"/>
      <c r="CV367" s="125"/>
      <c r="CW367" s="125"/>
      <c r="CX367" s="125"/>
      <c r="CY367" s="125"/>
      <c r="CZ367" s="125"/>
      <c r="DA367" s="125"/>
      <c r="DB367" s="125"/>
      <c r="DC367" s="125"/>
      <c r="DD367" s="125"/>
      <c r="DE367" s="125"/>
      <c r="DF367" s="125"/>
      <c r="DG367" s="125"/>
      <c r="DH367" s="125"/>
      <c r="DI367" s="125"/>
      <c r="DJ367" s="125"/>
      <c r="DK367" s="125"/>
      <c r="DL367" s="125"/>
      <c r="DM367" s="125"/>
      <c r="DN367" s="125"/>
      <c r="DO367" s="34"/>
      <c r="DP367" s="34"/>
      <c r="DQ367" s="34"/>
      <c r="DR367" s="34"/>
      <c r="DS367" s="34"/>
      <c r="DT367" s="34"/>
      <c r="DU367" s="34"/>
      <c r="DV367" s="34"/>
      <c r="DW367" s="34"/>
    </row>
    <row r="368" spans="1:233" x14ac:dyDescent="0.25">
      <c r="B368" s="39"/>
      <c r="C368" s="15"/>
      <c r="L368" s="8"/>
      <c r="M368" s="18"/>
      <c r="P368" s="18"/>
      <c r="Q368" s="18"/>
      <c r="R368" s="18"/>
      <c r="S368" s="18"/>
      <c r="T368" s="18"/>
      <c r="U368" s="18"/>
      <c r="V368" s="18"/>
      <c r="W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</row>
    <row r="369" spans="1:171" s="57" customFormat="1" x14ac:dyDescent="0.25">
      <c r="A369" s="219"/>
      <c r="B369" s="59" t="s">
        <v>134</v>
      </c>
      <c r="C369" s="56"/>
      <c r="D369" s="56"/>
      <c r="E369" s="56"/>
      <c r="F369" s="60"/>
      <c r="G369" s="60"/>
      <c r="H369" s="60"/>
      <c r="I369" s="60"/>
      <c r="J369" s="60"/>
      <c r="K369" s="173"/>
      <c r="L369" s="58"/>
      <c r="M369" s="59">
        <v>1900</v>
      </c>
      <c r="N369" s="59">
        <v>1901</v>
      </c>
      <c r="O369" s="59">
        <v>1902</v>
      </c>
      <c r="P369" s="59">
        <v>1903</v>
      </c>
      <c r="Q369" s="59">
        <v>1904</v>
      </c>
      <c r="R369" s="59">
        <v>1905</v>
      </c>
      <c r="S369" s="59">
        <v>1906</v>
      </c>
      <c r="T369" s="59">
        <v>1907</v>
      </c>
      <c r="U369" s="59">
        <v>1908</v>
      </c>
      <c r="V369" s="59">
        <v>1909</v>
      </c>
      <c r="W369" s="59">
        <v>1910</v>
      </c>
      <c r="X369" s="59">
        <v>1911</v>
      </c>
      <c r="Y369" s="59">
        <v>1912</v>
      </c>
      <c r="Z369" s="59">
        <v>1913</v>
      </c>
      <c r="AA369" s="59">
        <v>1914</v>
      </c>
      <c r="AB369" s="59">
        <v>1915</v>
      </c>
      <c r="AC369" s="59">
        <v>1916</v>
      </c>
      <c r="AD369" s="59">
        <v>1917</v>
      </c>
      <c r="AE369" s="59">
        <v>1918</v>
      </c>
      <c r="AF369" s="59">
        <v>1919</v>
      </c>
      <c r="AG369" s="59">
        <v>1920</v>
      </c>
      <c r="AH369" s="59">
        <v>1921</v>
      </c>
      <c r="AI369" s="59">
        <v>1922</v>
      </c>
      <c r="AJ369" s="59">
        <v>1923</v>
      </c>
      <c r="AK369" s="59">
        <v>1924</v>
      </c>
      <c r="AL369" s="59">
        <v>1925</v>
      </c>
      <c r="AM369" s="59">
        <v>1926</v>
      </c>
      <c r="AN369" s="59">
        <v>1927</v>
      </c>
      <c r="AO369" s="59">
        <v>1928</v>
      </c>
      <c r="AP369" s="59">
        <v>1929</v>
      </c>
      <c r="AQ369" s="59">
        <v>1930</v>
      </c>
      <c r="AR369" s="59">
        <v>1931</v>
      </c>
      <c r="AS369" s="59">
        <v>1932</v>
      </c>
      <c r="AT369" s="59">
        <v>1933</v>
      </c>
      <c r="AU369" s="59">
        <v>1934</v>
      </c>
      <c r="AV369" s="59">
        <v>1935</v>
      </c>
      <c r="AW369" s="59">
        <v>1936</v>
      </c>
      <c r="AX369" s="59">
        <v>1937</v>
      </c>
      <c r="AY369" s="59">
        <v>1938</v>
      </c>
      <c r="AZ369" s="59">
        <v>1939</v>
      </c>
      <c r="BA369" s="59">
        <v>1940</v>
      </c>
      <c r="BB369" s="59">
        <v>1941</v>
      </c>
      <c r="BC369" s="59">
        <v>1942</v>
      </c>
      <c r="BD369" s="59">
        <v>1943</v>
      </c>
      <c r="BE369" s="59">
        <v>1944</v>
      </c>
      <c r="BF369" s="59">
        <v>1945</v>
      </c>
      <c r="BG369" s="59">
        <v>1946</v>
      </c>
      <c r="BH369" s="59">
        <v>1947</v>
      </c>
      <c r="BI369" s="59">
        <v>1948</v>
      </c>
      <c r="BJ369" s="59">
        <v>1949</v>
      </c>
      <c r="BK369" s="59">
        <v>1950</v>
      </c>
      <c r="BL369" s="59">
        <v>1951</v>
      </c>
      <c r="BM369" s="59">
        <v>1952</v>
      </c>
      <c r="BN369" s="59">
        <v>1953</v>
      </c>
      <c r="BO369" s="59">
        <v>1954</v>
      </c>
      <c r="BP369" s="59">
        <v>1955</v>
      </c>
      <c r="BQ369" s="59">
        <v>1956</v>
      </c>
      <c r="BR369" s="59">
        <v>1957</v>
      </c>
      <c r="BS369" s="59">
        <v>1958</v>
      </c>
      <c r="BT369" s="59">
        <v>1959</v>
      </c>
      <c r="BU369" s="59">
        <v>1960</v>
      </c>
      <c r="BV369" s="59">
        <v>1961</v>
      </c>
      <c r="BW369" s="59">
        <v>1962</v>
      </c>
      <c r="BX369" s="59">
        <v>1963</v>
      </c>
      <c r="BY369" s="59">
        <v>1964</v>
      </c>
      <c r="BZ369" s="59">
        <v>1965</v>
      </c>
      <c r="CA369" s="59">
        <v>1966</v>
      </c>
      <c r="CB369" s="59">
        <v>1967</v>
      </c>
      <c r="CC369" s="59">
        <v>1968</v>
      </c>
      <c r="CD369" s="59">
        <v>1969</v>
      </c>
      <c r="CE369" s="59">
        <v>1970</v>
      </c>
      <c r="CF369" s="59">
        <v>1971</v>
      </c>
      <c r="CG369" s="59">
        <v>1972</v>
      </c>
      <c r="CH369" s="59">
        <v>1973</v>
      </c>
      <c r="CI369" s="59">
        <v>1974</v>
      </c>
      <c r="CJ369" s="59">
        <v>1975</v>
      </c>
      <c r="CK369" s="59">
        <v>1976</v>
      </c>
      <c r="CL369" s="59">
        <v>1977</v>
      </c>
      <c r="CM369" s="59">
        <v>1978</v>
      </c>
      <c r="CN369" s="59">
        <v>1979</v>
      </c>
      <c r="CO369" s="59">
        <v>1980</v>
      </c>
      <c r="CP369" s="59">
        <v>1981</v>
      </c>
      <c r="CQ369" s="59">
        <v>1982</v>
      </c>
      <c r="CR369" s="59">
        <v>1983</v>
      </c>
      <c r="CS369" s="59">
        <v>1984</v>
      </c>
      <c r="CT369" s="59">
        <v>1985</v>
      </c>
      <c r="CU369" s="59">
        <v>1986</v>
      </c>
      <c r="CV369" s="59">
        <v>1987</v>
      </c>
      <c r="CW369" s="59">
        <v>1988</v>
      </c>
      <c r="CX369" s="59">
        <v>1989</v>
      </c>
      <c r="CY369" s="59">
        <v>1990</v>
      </c>
      <c r="CZ369" s="59">
        <v>1991</v>
      </c>
      <c r="DA369" s="59">
        <v>1992</v>
      </c>
      <c r="DB369" s="59">
        <v>1993</v>
      </c>
      <c r="DC369" s="59">
        <v>1994</v>
      </c>
      <c r="DD369" s="59">
        <v>1995</v>
      </c>
      <c r="DE369" s="59">
        <v>1996</v>
      </c>
      <c r="DF369" s="59">
        <v>1997</v>
      </c>
      <c r="DG369" s="59">
        <v>1998</v>
      </c>
      <c r="DH369" s="59">
        <v>1999</v>
      </c>
      <c r="DI369" s="59">
        <v>2000</v>
      </c>
      <c r="DJ369" s="59">
        <v>2001</v>
      </c>
      <c r="DK369" s="59">
        <v>2002</v>
      </c>
      <c r="DL369" s="59">
        <v>2003</v>
      </c>
      <c r="DM369" s="59">
        <v>2004</v>
      </c>
      <c r="DN369" s="59">
        <v>2005</v>
      </c>
      <c r="DO369" s="59">
        <v>2006</v>
      </c>
      <c r="DP369" s="59">
        <v>2007</v>
      </c>
      <c r="DQ369" s="59">
        <v>2008</v>
      </c>
      <c r="DR369" s="59"/>
      <c r="DS369" s="59"/>
      <c r="DT369" s="59"/>
      <c r="DU369" s="59"/>
      <c r="DV369" s="59"/>
      <c r="DW369" s="59"/>
      <c r="DX369" s="112"/>
      <c r="DY369" s="112"/>
      <c r="DZ369" s="112"/>
      <c r="EA369" s="112"/>
      <c r="EB369" s="112"/>
      <c r="EC369" s="112"/>
      <c r="ED369" s="112"/>
      <c r="EE369" s="112"/>
      <c r="EF369" s="112"/>
      <c r="EG369" s="112"/>
      <c r="EH369" s="112"/>
      <c r="EI369" s="112"/>
      <c r="EJ369" s="112"/>
      <c r="EK369" s="112"/>
      <c r="EL369" s="112"/>
      <c r="EM369" s="112"/>
      <c r="EN369" s="112"/>
    </row>
    <row r="370" spans="1:171" x14ac:dyDescent="0.25">
      <c r="B370" s="36"/>
      <c r="C370" s="36"/>
      <c r="D370" s="6"/>
      <c r="E370" s="6"/>
      <c r="F370" s="93"/>
      <c r="G370" s="93"/>
      <c r="H370" s="93"/>
      <c r="I370" s="93"/>
      <c r="J370" s="93"/>
      <c r="K370" s="174"/>
      <c r="L370" s="62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</row>
    <row r="371" spans="1:171" s="109" customFormat="1" x14ac:dyDescent="0.25">
      <c r="A371" s="217" t="str">
        <f>L371</f>
        <v>mtc_cumcap_core</v>
      </c>
      <c r="B371" s="103" t="s">
        <v>135</v>
      </c>
      <c r="C371" s="104" t="s">
        <v>136</v>
      </c>
      <c r="D371" s="106" t="s">
        <v>137</v>
      </c>
      <c r="E371" s="105" t="s">
        <v>44</v>
      </c>
      <c r="F371" s="106" t="s">
        <v>16</v>
      </c>
      <c r="G371" s="106" t="s">
        <v>53</v>
      </c>
      <c r="H371" s="106" t="s">
        <v>55</v>
      </c>
      <c r="I371" s="106">
        <v>1900</v>
      </c>
      <c r="J371" s="106">
        <v>2008</v>
      </c>
      <c r="K371" s="168" t="s">
        <v>75</v>
      </c>
      <c r="L371" s="81" t="str">
        <f>C371&amp;"_"&amp;H371&amp;"_"&amp;E371</f>
        <v>mtc_cumcap_core</v>
      </c>
      <c r="M371" s="108">
        <v>1.3527118765147508</v>
      </c>
      <c r="N371" s="108">
        <v>5.5075414356323193</v>
      </c>
      <c r="O371" s="108">
        <v>16.098488185701285</v>
      </c>
      <c r="P371" s="107">
        <v>32.982154575583934</v>
      </c>
      <c r="Q371" s="107">
        <v>57.490853696768752</v>
      </c>
      <c r="R371" s="107">
        <v>89.424627778756332</v>
      </c>
      <c r="S371" s="107">
        <v>130.3652841955527</v>
      </c>
      <c r="T371" s="107">
        <v>181.5104322425324</v>
      </c>
      <c r="U371" s="107">
        <v>244.2558184591847</v>
      </c>
      <c r="V371" s="107">
        <v>320.23543371397488</v>
      </c>
      <c r="W371" s="107">
        <v>411.3679577727961</v>
      </c>
      <c r="X371" s="107">
        <v>519.90880556866512</v>
      </c>
      <c r="Y371" s="107">
        <v>648.50578891696932</v>
      </c>
      <c r="Z371" s="107">
        <v>800.25464460039211</v>
      </c>
      <c r="AA371" s="107">
        <v>978.74847633343893</v>
      </c>
      <c r="AB371" s="107">
        <v>1188.1128275258877</v>
      </c>
      <c r="AC371" s="107">
        <v>1433.0163061482826</v>
      </c>
      <c r="AD371" s="107">
        <v>1718.6464491999507</v>
      </c>
      <c r="AE371" s="107">
        <v>2050.6430307293276</v>
      </c>
      <c r="AF371" s="107">
        <v>2439.1308161785487</v>
      </c>
      <c r="AG371" s="107">
        <v>2955.5052424018072</v>
      </c>
      <c r="AH371" s="107">
        <v>3456.0713063795606</v>
      </c>
      <c r="AI371" s="107">
        <v>3938.3640006591804</v>
      </c>
      <c r="AJ371" s="107">
        <v>4524.7140689942171</v>
      </c>
      <c r="AK371" s="107">
        <v>5290.7426366876653</v>
      </c>
      <c r="AL371" s="107">
        <v>6115.2548008939584</v>
      </c>
      <c r="AM371" s="107">
        <v>7126.2251406059522</v>
      </c>
      <c r="AN371" s="107">
        <v>8492.8626328343198</v>
      </c>
      <c r="AO371" s="107">
        <v>10030.162804931226</v>
      </c>
      <c r="AP371" s="107">
        <v>11824.118153487778</v>
      </c>
      <c r="AQ371" s="107">
        <v>13471.839726505274</v>
      </c>
      <c r="AR371" s="107">
        <v>14825.619663156865</v>
      </c>
      <c r="AS371" s="107">
        <v>15982.366781218056</v>
      </c>
      <c r="AT371" s="107">
        <v>16910.199066703371</v>
      </c>
      <c r="AU371" s="107">
        <v>18056.631136965443</v>
      </c>
      <c r="AV371" s="107">
        <v>19411.803997052455</v>
      </c>
      <c r="AW371" s="107">
        <v>20949.279644077811</v>
      </c>
      <c r="AX371" s="107">
        <v>22850.061913875204</v>
      </c>
      <c r="AY371" s="107">
        <v>24911.330047995692</v>
      </c>
      <c r="AZ371" s="107">
        <v>27252.014207278575</v>
      </c>
      <c r="BA371" s="107">
        <v>29954.947562902966</v>
      </c>
      <c r="BB371" s="107">
        <v>33054.147718603082</v>
      </c>
      <c r="BC371" s="107">
        <v>36602.909438478819</v>
      </c>
      <c r="BD371" s="107">
        <v>40638.018351681545</v>
      </c>
      <c r="BE371" s="107">
        <v>45136.600988561411</v>
      </c>
      <c r="BF371" s="107">
        <v>50127.101592684965</v>
      </c>
      <c r="BG371" s="107">
        <v>55788.55210406673</v>
      </c>
      <c r="BH371" s="107">
        <v>62847.545301591264</v>
      </c>
      <c r="BI371" s="107">
        <v>71438.30653551851</v>
      </c>
      <c r="BJ371" s="107">
        <v>81592.441662762372</v>
      </c>
      <c r="BK371" s="107">
        <v>94617.051275823789</v>
      </c>
      <c r="BL371" s="107">
        <v>109671.80602446955</v>
      </c>
      <c r="BM371" s="107">
        <v>126800.84019342158</v>
      </c>
      <c r="BN371" s="107">
        <v>146779.66580298985</v>
      </c>
      <c r="BO371" s="107">
        <v>168411.56241189671</v>
      </c>
      <c r="BP371" s="107">
        <v>190258.28542772084</v>
      </c>
      <c r="BQ371" s="107">
        <v>214895.59136477334</v>
      </c>
      <c r="BR371" s="107">
        <v>237223.67643026344</v>
      </c>
      <c r="BS371" s="107">
        <v>259450.08584360252</v>
      </c>
      <c r="BT371" s="107">
        <v>281463.77890419832</v>
      </c>
      <c r="BU371" s="107">
        <v>308601.53500103304</v>
      </c>
      <c r="BV371" s="107">
        <v>336154.16274238733</v>
      </c>
      <c r="BW371" s="107">
        <v>363769.72736199159</v>
      </c>
      <c r="BX371" s="107">
        <v>391890.00929617544</v>
      </c>
      <c r="BY371" s="107">
        <v>418413.69804502779</v>
      </c>
      <c r="BZ371" s="107">
        <v>443746.46182164049</v>
      </c>
      <c r="CA371" s="107">
        <v>469927.42333854688</v>
      </c>
      <c r="CB371" s="107">
        <v>496097.7505176838</v>
      </c>
      <c r="CC371" s="107">
        <v>523016.97743308346</v>
      </c>
      <c r="CD371" s="107">
        <v>550755.39271399635</v>
      </c>
      <c r="CE371" s="107">
        <v>579406.62463390897</v>
      </c>
      <c r="CF371" s="107">
        <v>608847.15958426357</v>
      </c>
      <c r="CG371" s="107">
        <v>639538.42890305677</v>
      </c>
      <c r="CH371" s="107">
        <v>671616.85562731163</v>
      </c>
      <c r="CI371" s="107">
        <v>706777.08616259485</v>
      </c>
      <c r="CJ371" s="107">
        <v>735040.80982830422</v>
      </c>
      <c r="CK371" s="107">
        <v>765233.55397661089</v>
      </c>
      <c r="CL371" s="107">
        <v>797228.05960280553</v>
      </c>
      <c r="CM371" s="107">
        <v>827292.49781416066</v>
      </c>
      <c r="CN371" s="107">
        <v>856132.90544263273</v>
      </c>
      <c r="CO371" s="107">
        <v>887532.55158827209</v>
      </c>
      <c r="CP371" s="107">
        <v>914422.40517510846</v>
      </c>
      <c r="CQ371" s="107">
        <v>938196.39194890065</v>
      </c>
      <c r="CR371" s="107">
        <v>956508.485667289</v>
      </c>
      <c r="CS371" s="107">
        <v>975072.40536537347</v>
      </c>
      <c r="CT371" s="107">
        <v>993197.43192864954</v>
      </c>
      <c r="CU371" s="107">
        <v>1012059.1305625327</v>
      </c>
      <c r="CV371" s="107">
        <v>1029962.7024176295</v>
      </c>
      <c r="CW371" s="107">
        <v>1052187.5035897573</v>
      </c>
      <c r="CX371" s="107">
        <v>1076298.314440432</v>
      </c>
      <c r="CY371" s="107">
        <v>1101651.5871380072</v>
      </c>
      <c r="CZ371" s="107">
        <v>1126300.7644018349</v>
      </c>
      <c r="DA371" s="107">
        <v>1151548.2148768855</v>
      </c>
      <c r="DB371" s="107">
        <v>1177947.1025086136</v>
      </c>
      <c r="DC371" s="107">
        <v>1212214.1073417491</v>
      </c>
      <c r="DD371" s="107">
        <v>1254991.5446263223</v>
      </c>
      <c r="DE371" s="107">
        <v>1297765.8805124778</v>
      </c>
      <c r="DF371" s="107">
        <v>1347608.0286301689</v>
      </c>
      <c r="DG371" s="107">
        <v>1401511.279656369</v>
      </c>
      <c r="DH371" s="107">
        <v>1454204.9440469537</v>
      </c>
      <c r="DI371" s="107">
        <v>1506897.0400141911</v>
      </c>
      <c r="DJ371" s="107">
        <v>1547708.3641149453</v>
      </c>
      <c r="DK371" s="107">
        <v>1581951.252707033</v>
      </c>
      <c r="DL371" s="107">
        <v>1615833.7165977368</v>
      </c>
      <c r="DM371" s="107">
        <v>1653309.3738097441</v>
      </c>
      <c r="DN371" s="107">
        <v>1692424.8656511246</v>
      </c>
      <c r="DO371" s="108">
        <v>1731994.3017709127</v>
      </c>
      <c r="DP371" s="108">
        <v>1770813.8698116683</v>
      </c>
      <c r="DQ371" s="108">
        <v>1806316.9202190379</v>
      </c>
      <c r="DR371" s="80"/>
      <c r="DS371" s="80"/>
      <c r="DT371" s="80"/>
      <c r="DU371" s="80"/>
      <c r="DV371" s="80"/>
      <c r="DW371" s="80"/>
    </row>
    <row r="372" spans="1:171" s="109" customFormat="1" x14ac:dyDescent="0.25">
      <c r="A372" s="217" t="str">
        <f>L372</f>
        <v>mtc_cumcap_rimFSU</v>
      </c>
      <c r="B372" s="103" t="s">
        <v>135</v>
      </c>
      <c r="C372" s="104" t="s">
        <v>136</v>
      </c>
      <c r="D372" s="106" t="s">
        <v>71</v>
      </c>
      <c r="E372" s="105" t="s">
        <v>205</v>
      </c>
      <c r="F372" s="106" t="s">
        <v>16</v>
      </c>
      <c r="G372" s="106" t="s">
        <v>53</v>
      </c>
      <c r="H372" s="106" t="s">
        <v>55</v>
      </c>
      <c r="I372" s="106">
        <v>1900</v>
      </c>
      <c r="J372" s="106">
        <v>2008</v>
      </c>
      <c r="K372" s="168" t="s">
        <v>75</v>
      </c>
      <c r="L372" s="81" t="str">
        <f>C372&amp;"_"&amp;H372&amp;"_"&amp;E372</f>
        <v>mtc_cumcap_rimFSU</v>
      </c>
      <c r="M372" s="108">
        <v>0</v>
      </c>
      <c r="N372" s="108">
        <v>0</v>
      </c>
      <c r="O372" s="108">
        <v>0</v>
      </c>
      <c r="P372" s="107">
        <v>0</v>
      </c>
      <c r="Q372" s="107">
        <v>0</v>
      </c>
      <c r="R372" s="107">
        <v>0</v>
      </c>
      <c r="S372" s="107">
        <v>0</v>
      </c>
      <c r="T372" s="107">
        <v>0</v>
      </c>
      <c r="U372" s="107">
        <v>0</v>
      </c>
      <c r="V372" s="107">
        <v>0</v>
      </c>
      <c r="W372" s="107">
        <v>0</v>
      </c>
      <c r="X372" s="107">
        <v>0</v>
      </c>
      <c r="Y372" s="107">
        <v>0</v>
      </c>
      <c r="Z372" s="107">
        <v>0</v>
      </c>
      <c r="AA372" s="107">
        <v>0</v>
      </c>
      <c r="AB372" s="107">
        <v>0</v>
      </c>
      <c r="AC372" s="107">
        <v>0</v>
      </c>
      <c r="AD372" s="107">
        <v>0</v>
      </c>
      <c r="AE372" s="107">
        <v>0</v>
      </c>
      <c r="AF372" s="107">
        <v>0</v>
      </c>
      <c r="AG372" s="107">
        <v>0</v>
      </c>
      <c r="AH372" s="107">
        <v>0</v>
      </c>
      <c r="AI372" s="107">
        <v>0</v>
      </c>
      <c r="AJ372" s="107">
        <v>0</v>
      </c>
      <c r="AK372" s="107">
        <v>0</v>
      </c>
      <c r="AL372" s="107">
        <v>0</v>
      </c>
      <c r="AM372" s="107">
        <v>0</v>
      </c>
      <c r="AN372" s="107">
        <v>0</v>
      </c>
      <c r="AO372" s="107">
        <v>0</v>
      </c>
      <c r="AP372" s="107">
        <v>0</v>
      </c>
      <c r="AQ372" s="107">
        <v>0</v>
      </c>
      <c r="AR372" s="107">
        <v>24.157464729254134</v>
      </c>
      <c r="AS372" s="107">
        <v>54.648954293199964</v>
      </c>
      <c r="AT372" s="107">
        <v>93.34501393928403</v>
      </c>
      <c r="AU372" s="107">
        <v>140.81617043665869</v>
      </c>
      <c r="AV372" s="107">
        <v>199.50325545630508</v>
      </c>
      <c r="AW372" s="107">
        <v>272.14944396258062</v>
      </c>
      <c r="AX372" s="107">
        <v>362.69242768489119</v>
      </c>
      <c r="AY372" s="107">
        <v>475.2862022345044</v>
      </c>
      <c r="AZ372" s="107">
        <v>615.53138732557477</v>
      </c>
      <c r="BA372" s="107">
        <v>790.06720917801204</v>
      </c>
      <c r="BB372" s="107">
        <v>1007.0552613751136</v>
      </c>
      <c r="BC372" s="107">
        <v>1276.4947094819231</v>
      </c>
      <c r="BD372" s="107">
        <v>1610.5868758267038</v>
      </c>
      <c r="BE372" s="107">
        <v>2024.1493864207903</v>
      </c>
      <c r="BF372" s="107">
        <v>2535.0758312760272</v>
      </c>
      <c r="BG372" s="107">
        <v>3164.8306273117</v>
      </c>
      <c r="BH372" s="107">
        <v>3954.225340755645</v>
      </c>
      <c r="BI372" s="107">
        <v>4930.5186646142165</v>
      </c>
      <c r="BJ372" s="107">
        <v>6107.6634042972964</v>
      </c>
      <c r="BK372" s="107">
        <v>7469.5933025325394</v>
      </c>
      <c r="BL372" s="107">
        <v>9007.4260876269818</v>
      </c>
      <c r="BM372" s="107">
        <v>10769.438419807486</v>
      </c>
      <c r="BN372" s="107">
        <v>12819.089146235949</v>
      </c>
      <c r="BO372" s="107">
        <v>15167.80505927661</v>
      </c>
      <c r="BP372" s="107">
        <v>17870.95185497764</v>
      </c>
      <c r="BQ372" s="107">
        <v>21448.225655273072</v>
      </c>
      <c r="BR372" s="107">
        <v>25355.312179521126</v>
      </c>
      <c r="BS372" s="107">
        <v>29703.692437955167</v>
      </c>
      <c r="BT372" s="107">
        <v>34382.244034903437</v>
      </c>
      <c r="BU372" s="107">
        <v>40494.464057242265</v>
      </c>
      <c r="BV372" s="107">
        <v>47111.802699233784</v>
      </c>
      <c r="BW372" s="107">
        <v>54298.893801543738</v>
      </c>
      <c r="BX372" s="107">
        <v>61786.049802475689</v>
      </c>
      <c r="BY372" s="107">
        <v>69752.086962063666</v>
      </c>
      <c r="BZ372" s="107">
        <v>78221.157160804316</v>
      </c>
      <c r="CA372" s="107">
        <v>86991.040501621319</v>
      </c>
      <c r="CB372" s="107">
        <v>96085.781973089281</v>
      </c>
      <c r="CC372" s="107">
        <v>105386.3653333</v>
      </c>
      <c r="CD372" s="107">
        <v>115024.13766053181</v>
      </c>
      <c r="CE372" s="107">
        <v>124963.53304171091</v>
      </c>
      <c r="CF372" s="107">
        <v>135371.86325728323</v>
      </c>
      <c r="CG372" s="107">
        <v>146094.22547650064</v>
      </c>
      <c r="CH372" s="107">
        <v>157226.38853088435</v>
      </c>
      <c r="CI372" s="107">
        <v>168696.94103079833</v>
      </c>
      <c r="CJ372" s="107">
        <v>180996.16994502023</v>
      </c>
      <c r="CK372" s="107">
        <v>193670.28746655027</v>
      </c>
      <c r="CL372" s="107">
        <v>206707.58766563956</v>
      </c>
      <c r="CM372" s="107">
        <v>219857.05353688594</v>
      </c>
      <c r="CN372" s="107">
        <v>232759.6876326013</v>
      </c>
      <c r="CO372" s="107">
        <v>245810.43154650251</v>
      </c>
      <c r="CP372" s="107">
        <v>258925.54305258344</v>
      </c>
      <c r="CQ372" s="107">
        <v>277233.09476322215</v>
      </c>
      <c r="CR372" s="107">
        <v>292675.21340643393</v>
      </c>
      <c r="CS372" s="107">
        <v>308223.19226630538</v>
      </c>
      <c r="CT372" s="107">
        <v>323866.94801497803</v>
      </c>
      <c r="CU372" s="107">
        <v>339622.52988173789</v>
      </c>
      <c r="CV372" s="107">
        <v>354921.68751128542</v>
      </c>
      <c r="CW372" s="107">
        <v>371767.29079537874</v>
      </c>
      <c r="CX372" s="107">
        <v>390183.28968446224</v>
      </c>
      <c r="CY372" s="107">
        <v>410333.59347051242</v>
      </c>
      <c r="CZ372" s="107">
        <v>430734.25682974141</v>
      </c>
      <c r="DA372" s="107">
        <v>447649.45572058996</v>
      </c>
      <c r="DB372" s="107">
        <v>462913.2911610211</v>
      </c>
      <c r="DC372" s="107">
        <v>469651.13215999532</v>
      </c>
      <c r="DD372" s="107">
        <v>472763.64092368982</v>
      </c>
      <c r="DE372" s="107">
        <v>474854.70170899492</v>
      </c>
      <c r="DF372" s="107">
        <v>477473.91154047771</v>
      </c>
      <c r="DG372" s="107">
        <v>478841.19177957752</v>
      </c>
      <c r="DH372" s="107">
        <v>480695.90245541173</v>
      </c>
      <c r="DI372" s="107">
        <v>482956.23494247318</v>
      </c>
      <c r="DJ372" s="107">
        <v>484289.63863152993</v>
      </c>
      <c r="DK372" s="107">
        <v>485557.09203235077</v>
      </c>
      <c r="DL372" s="107">
        <v>487298.35918138368</v>
      </c>
      <c r="DM372" s="107">
        <v>488732.55398241762</v>
      </c>
      <c r="DN372" s="107">
        <v>489842.41290921578</v>
      </c>
      <c r="DO372" s="108">
        <v>490605.05992026138</v>
      </c>
      <c r="DP372" s="108">
        <v>491007.41754993325</v>
      </c>
      <c r="DQ372" s="108">
        <v>491037.21695664647</v>
      </c>
      <c r="DR372" s="80"/>
      <c r="DS372" s="80"/>
      <c r="DT372" s="80"/>
      <c r="DU372" s="80"/>
      <c r="DV372" s="80"/>
      <c r="DW372" s="80"/>
    </row>
    <row r="373" spans="1:171" s="109" customFormat="1" x14ac:dyDescent="0.25">
      <c r="A373" s="217" t="str">
        <f>L373</f>
        <v>mtc_cumcap_rim</v>
      </c>
      <c r="B373" s="103" t="s">
        <v>135</v>
      </c>
      <c r="C373" s="104" t="s">
        <v>136</v>
      </c>
      <c r="D373" s="106" t="s">
        <v>138</v>
      </c>
      <c r="E373" s="105" t="s">
        <v>152</v>
      </c>
      <c r="F373" s="106" t="s">
        <v>16</v>
      </c>
      <c r="G373" s="106" t="s">
        <v>53</v>
      </c>
      <c r="H373" s="106" t="s">
        <v>55</v>
      </c>
      <c r="I373" s="106">
        <v>1900</v>
      </c>
      <c r="J373" s="106">
        <v>2008</v>
      </c>
      <c r="K373" s="168" t="s">
        <v>75</v>
      </c>
      <c r="L373" s="81" t="str">
        <f>C373&amp;"_"&amp;H373&amp;"_"&amp;E373</f>
        <v>mtc_cumcap_rim</v>
      </c>
      <c r="M373" s="108">
        <v>0</v>
      </c>
      <c r="N373" s="108">
        <v>0</v>
      </c>
      <c r="O373" s="108">
        <v>0</v>
      </c>
      <c r="P373" s="107">
        <v>0</v>
      </c>
      <c r="Q373" s="107">
        <v>0</v>
      </c>
      <c r="R373" s="107">
        <v>0</v>
      </c>
      <c r="S373" s="107">
        <v>0</v>
      </c>
      <c r="T373" s="107">
        <v>0</v>
      </c>
      <c r="U373" s="107">
        <v>0</v>
      </c>
      <c r="V373" s="107">
        <v>0</v>
      </c>
      <c r="W373" s="107">
        <v>4.8014350601890072</v>
      </c>
      <c r="X373" s="107">
        <v>11.257027388202815</v>
      </c>
      <c r="Y373" s="107">
        <v>19.747261044733136</v>
      </c>
      <c r="Z373" s="107">
        <v>30.74932409228985</v>
      </c>
      <c r="AA373" s="107">
        <v>44.863202340833993</v>
      </c>
      <c r="AB373" s="107">
        <v>62.84494536988047</v>
      </c>
      <c r="AC373" s="107">
        <v>85.649084722972361</v>
      </c>
      <c r="AD373" s="107">
        <v>114.48273104707665</v>
      </c>
      <c r="AE373" s="107">
        <v>150.87457484426807</v>
      </c>
      <c r="AF373" s="107">
        <v>196.76290610124886</v>
      </c>
      <c r="AG373" s="107">
        <v>254.60790454996751</v>
      </c>
      <c r="AH373" s="107">
        <v>327.53490254870957</v>
      </c>
      <c r="AI373" s="107">
        <v>419.51717313468163</v>
      </c>
      <c r="AJ373" s="107">
        <v>535.6091571427562</v>
      </c>
      <c r="AK373" s="107">
        <v>682.24405632982098</v>
      </c>
      <c r="AL373" s="107">
        <v>850.25564655132848</v>
      </c>
      <c r="AM373" s="107">
        <v>1015.6606334694096</v>
      </c>
      <c r="AN373" s="107">
        <v>1177.7789487618384</v>
      </c>
      <c r="AO373" s="107">
        <v>1335.869890927509</v>
      </c>
      <c r="AP373" s="107">
        <v>1489.1278446148015</v>
      </c>
      <c r="AQ373" s="107">
        <v>1624.1717354806799</v>
      </c>
      <c r="AR373" s="107">
        <v>1738.8094279644949</v>
      </c>
      <c r="AS373" s="107">
        <v>1830.6776516673121</v>
      </c>
      <c r="AT373" s="107">
        <v>1897.6103710901784</v>
      </c>
      <c r="AU373" s="107">
        <v>1983.408071185564</v>
      </c>
      <c r="AV373" s="107">
        <v>2097.716196267756</v>
      </c>
      <c r="AW373" s="107">
        <v>2217.1637121165809</v>
      </c>
      <c r="AX373" s="107">
        <v>2356.3564114110895</v>
      </c>
      <c r="AY373" s="107">
        <v>2499.0781109666104</v>
      </c>
      <c r="AZ373" s="107">
        <v>2650.9932797288889</v>
      </c>
      <c r="BA373" s="107">
        <v>2806.4814000415495</v>
      </c>
      <c r="BB373" s="107">
        <v>2965.5828340676644</v>
      </c>
      <c r="BC373" s="107">
        <v>3128.3357059934165</v>
      </c>
      <c r="BD373" s="107">
        <v>3294.775683801096</v>
      </c>
      <c r="BE373" s="107">
        <v>3464.9357488114861</v>
      </c>
      <c r="BF373" s="107">
        <v>3638.8459524554814</v>
      </c>
      <c r="BG373" s="107">
        <v>3829.6642973095963</v>
      </c>
      <c r="BH373" s="107">
        <v>4042.3701845741853</v>
      </c>
      <c r="BI373" s="107">
        <v>4282.1336914651984</v>
      </c>
      <c r="BJ373" s="107">
        <v>4556.7122962149697</v>
      </c>
      <c r="BK373" s="107">
        <v>4878.5403545587915</v>
      </c>
      <c r="BL373" s="107">
        <v>5281.0676560922238</v>
      </c>
      <c r="BM373" s="107">
        <v>5847.906735856247</v>
      </c>
      <c r="BN373" s="107">
        <v>6740.886147311694</v>
      </c>
      <c r="BO373" s="107">
        <v>8225.0467880297983</v>
      </c>
      <c r="BP373" s="107">
        <v>10776.017489612652</v>
      </c>
      <c r="BQ373" s="107">
        <v>15720.036082463259</v>
      </c>
      <c r="BR373" s="107">
        <v>23181.892459623687</v>
      </c>
      <c r="BS373" s="107">
        <v>33670.455695204801</v>
      </c>
      <c r="BT373" s="107">
        <v>46608.124050057035</v>
      </c>
      <c r="BU373" s="107">
        <v>64575.568663331062</v>
      </c>
      <c r="BV373" s="107">
        <v>84181.641046230303</v>
      </c>
      <c r="BW373" s="107">
        <v>104785.22141061141</v>
      </c>
      <c r="BX373" s="107">
        <v>128548.29093520142</v>
      </c>
      <c r="BY373" s="107">
        <v>154689.27123725176</v>
      </c>
      <c r="BZ373" s="107">
        <v>182214.27916894108</v>
      </c>
      <c r="CA373" s="107">
        <v>212806.79978902749</v>
      </c>
      <c r="CB373" s="107">
        <v>241023.9019792201</v>
      </c>
      <c r="CC373" s="107">
        <v>269478.90112422954</v>
      </c>
      <c r="CD373" s="107">
        <v>302286.01749621861</v>
      </c>
      <c r="CE373" s="107">
        <v>340010.28187051741</v>
      </c>
      <c r="CF373" s="107">
        <v>383689.45624530729</v>
      </c>
      <c r="CG373" s="107">
        <v>429724.35230281472</v>
      </c>
      <c r="CH373" s="107">
        <v>478566.31002583035</v>
      </c>
      <c r="CI373" s="107">
        <v>537240.40996201592</v>
      </c>
      <c r="CJ373" s="107">
        <v>587206.70058290951</v>
      </c>
      <c r="CK373" s="107">
        <v>643041.62328614679</v>
      </c>
      <c r="CL373" s="107">
        <v>716558.82153803809</v>
      </c>
      <c r="CM373" s="107">
        <v>795981.65553122049</v>
      </c>
      <c r="CN373" s="107">
        <v>855967.22301097377</v>
      </c>
      <c r="CO373" s="107">
        <v>941966.225538873</v>
      </c>
      <c r="CP373" s="107">
        <v>1041146.4938584155</v>
      </c>
      <c r="CQ373" s="107">
        <v>1135806.4266428398</v>
      </c>
      <c r="CR373" s="107">
        <v>1200936.4297714764</v>
      </c>
      <c r="CS373" s="107">
        <v>1256671.7867057757</v>
      </c>
      <c r="CT373" s="107">
        <v>1319141.9700448248</v>
      </c>
      <c r="CU373" s="107">
        <v>1366230.3266391684</v>
      </c>
      <c r="CV373" s="107">
        <v>1403322.0381033586</v>
      </c>
      <c r="CW373" s="107">
        <v>1444989.9986743049</v>
      </c>
      <c r="CX373" s="107">
        <v>1484911.578416853</v>
      </c>
      <c r="CY373" s="107">
        <v>1525327.1899487057</v>
      </c>
      <c r="CZ373" s="107">
        <v>1569110.1685344609</v>
      </c>
      <c r="DA373" s="107">
        <v>1615542.5942233093</v>
      </c>
      <c r="DB373" s="107">
        <v>1659908.2766059667</v>
      </c>
      <c r="DC373" s="107">
        <v>1699521.2322781028</v>
      </c>
      <c r="DD373" s="107">
        <v>1738671.5094090251</v>
      </c>
      <c r="DE373" s="107">
        <v>1778218.785649268</v>
      </c>
      <c r="DF373" s="107">
        <v>1822207.6662646004</v>
      </c>
      <c r="DG373" s="107">
        <v>1870590.5732147468</v>
      </c>
      <c r="DH373" s="107">
        <v>1920260.9831896438</v>
      </c>
      <c r="DI373" s="107">
        <v>1973833.2892663234</v>
      </c>
      <c r="DJ373" s="107">
        <v>2027338.3240276955</v>
      </c>
      <c r="DK373" s="107">
        <v>2074838.6967669225</v>
      </c>
      <c r="DL373" s="107">
        <v>2122832.4974975293</v>
      </c>
      <c r="DM373" s="107">
        <v>2175050.550657894</v>
      </c>
      <c r="DN373" s="107">
        <v>2233564.3484434905</v>
      </c>
      <c r="DO373" s="108">
        <v>2296260.6261511389</v>
      </c>
      <c r="DP373" s="108">
        <v>2355686.6025165142</v>
      </c>
      <c r="DQ373" s="108">
        <v>2402992.8642403982</v>
      </c>
      <c r="DR373" s="80"/>
      <c r="DS373" s="80"/>
      <c r="DT373" s="80"/>
      <c r="DU373" s="80"/>
      <c r="DV373" s="80"/>
      <c r="DW373" s="80"/>
    </row>
    <row r="374" spans="1:171" s="109" customFormat="1" x14ac:dyDescent="0.25">
      <c r="A374" s="217" t="str">
        <f>L374</f>
        <v>mtc_cumcap_peri</v>
      </c>
      <c r="B374" s="103" t="s">
        <v>135</v>
      </c>
      <c r="C374" s="104" t="s">
        <v>136</v>
      </c>
      <c r="D374" s="106" t="s">
        <v>120</v>
      </c>
      <c r="E374" s="105" t="s">
        <v>45</v>
      </c>
      <c r="F374" s="106" t="s">
        <v>16</v>
      </c>
      <c r="G374" s="106" t="s">
        <v>53</v>
      </c>
      <c r="H374" s="106" t="s">
        <v>55</v>
      </c>
      <c r="I374" s="106">
        <v>1900</v>
      </c>
      <c r="J374" s="106">
        <v>2008</v>
      </c>
      <c r="K374" s="168" t="s">
        <v>75</v>
      </c>
      <c r="L374" s="81" t="str">
        <f>C374&amp;"_"&amp;H374&amp;"_"&amp;E374</f>
        <v>mtc_cumcap_peri</v>
      </c>
      <c r="M374" s="108">
        <v>0</v>
      </c>
      <c r="N374" s="108">
        <v>0</v>
      </c>
      <c r="O374" s="108">
        <v>0</v>
      </c>
      <c r="P374" s="130">
        <v>0</v>
      </c>
      <c r="Q374" s="130">
        <v>0</v>
      </c>
      <c r="R374" s="130">
        <v>0</v>
      </c>
      <c r="S374" s="130">
        <v>0</v>
      </c>
      <c r="T374" s="130">
        <v>0</v>
      </c>
      <c r="U374" s="130">
        <v>0</v>
      </c>
      <c r="V374" s="130">
        <v>0</v>
      </c>
      <c r="W374" s="130">
        <v>0</v>
      </c>
      <c r="X374" s="130">
        <v>0</v>
      </c>
      <c r="Y374" s="130">
        <v>0</v>
      </c>
      <c r="Z374" s="130">
        <v>0</v>
      </c>
      <c r="AA374" s="130">
        <v>0</v>
      </c>
      <c r="AB374" s="130">
        <v>0</v>
      </c>
      <c r="AC374" s="130">
        <v>0</v>
      </c>
      <c r="AD374" s="130">
        <v>0</v>
      </c>
      <c r="AE374" s="130">
        <v>0</v>
      </c>
      <c r="AF374" s="130">
        <v>0</v>
      </c>
      <c r="AG374" s="130">
        <v>0</v>
      </c>
      <c r="AH374" s="130">
        <v>0</v>
      </c>
      <c r="AI374" s="130">
        <v>0</v>
      </c>
      <c r="AJ374" s="130">
        <v>0</v>
      </c>
      <c r="AK374" s="130">
        <v>0</v>
      </c>
      <c r="AL374" s="130">
        <v>0</v>
      </c>
      <c r="AM374" s="130">
        <v>0</v>
      </c>
      <c r="AN374" s="130">
        <v>0</v>
      </c>
      <c r="AO374" s="130">
        <v>0</v>
      </c>
      <c r="AP374" s="130">
        <v>0</v>
      </c>
      <c r="AQ374" s="130">
        <v>0</v>
      </c>
      <c r="AR374" s="130">
        <v>0</v>
      </c>
      <c r="AS374" s="130">
        <v>0</v>
      </c>
      <c r="AT374" s="130">
        <v>0</v>
      </c>
      <c r="AU374" s="130">
        <v>0</v>
      </c>
      <c r="AV374" s="130">
        <v>0</v>
      </c>
      <c r="AW374" s="130">
        <v>0</v>
      </c>
      <c r="AX374" s="130">
        <v>0</v>
      </c>
      <c r="AY374" s="130">
        <v>0</v>
      </c>
      <c r="AZ374" s="130">
        <v>0</v>
      </c>
      <c r="BA374" s="130">
        <v>0</v>
      </c>
      <c r="BB374" s="130">
        <v>0</v>
      </c>
      <c r="BC374" s="130">
        <v>0</v>
      </c>
      <c r="BD374" s="130">
        <v>0</v>
      </c>
      <c r="BE374" s="130">
        <v>0</v>
      </c>
      <c r="BF374" s="130">
        <v>0</v>
      </c>
      <c r="BG374" s="130">
        <v>0</v>
      </c>
      <c r="BH374" s="130">
        <v>0</v>
      </c>
      <c r="BI374" s="130">
        <v>0</v>
      </c>
      <c r="BJ374" s="130">
        <v>0</v>
      </c>
      <c r="BK374" s="130">
        <v>0</v>
      </c>
      <c r="BL374" s="130">
        <v>0</v>
      </c>
      <c r="BM374" s="130">
        <v>0</v>
      </c>
      <c r="BN374" s="130">
        <v>0</v>
      </c>
      <c r="BO374" s="130">
        <v>0</v>
      </c>
      <c r="BP374" s="130">
        <v>1.4441125616408874</v>
      </c>
      <c r="BQ374" s="130">
        <v>9.3065838976606354</v>
      </c>
      <c r="BR374" s="130">
        <v>34.537555907218589</v>
      </c>
      <c r="BS374" s="130">
        <v>127.37952430081549</v>
      </c>
      <c r="BT374" s="130">
        <v>425.86485288427809</v>
      </c>
      <c r="BU374" s="130">
        <v>1345.7624013420116</v>
      </c>
      <c r="BV374" s="130">
        <v>3378.2561706478095</v>
      </c>
      <c r="BW374" s="130">
        <v>10636.26745324997</v>
      </c>
      <c r="BX374" s="130">
        <v>16921.288146687471</v>
      </c>
      <c r="BY374" s="130">
        <v>17072.525077156221</v>
      </c>
      <c r="BZ374" s="130">
        <v>23722.123307234346</v>
      </c>
      <c r="CA374" s="130">
        <v>30909.417092234347</v>
      </c>
      <c r="CB374" s="130">
        <v>37354.362795124973</v>
      </c>
      <c r="CC374" s="130">
        <v>44850.962092913433</v>
      </c>
      <c r="CD374" s="130">
        <v>52692.262780834113</v>
      </c>
      <c r="CE374" s="130">
        <v>63189.937430136997</v>
      </c>
      <c r="CF374" s="130">
        <v>73810.928345822103</v>
      </c>
      <c r="CG374" s="130">
        <v>84725.135739139412</v>
      </c>
      <c r="CH374" s="130">
        <v>97667.92294204206</v>
      </c>
      <c r="CI374" s="130">
        <v>112023.07990804565</v>
      </c>
      <c r="CJ374" s="130">
        <v>127005.46172152522</v>
      </c>
      <c r="CK374" s="130">
        <v>142534.49070876293</v>
      </c>
      <c r="CL374" s="130">
        <v>159232.81253030564</v>
      </c>
      <c r="CM374" s="130">
        <v>177325.67367834086</v>
      </c>
      <c r="CN374" s="130">
        <v>194160.95759771232</v>
      </c>
      <c r="CO374" s="130">
        <v>215311.58428584191</v>
      </c>
      <c r="CP374" s="130">
        <v>237340.21801486303</v>
      </c>
      <c r="CQ374" s="130">
        <v>257089.54652571323</v>
      </c>
      <c r="CR374" s="130">
        <v>279375.33982136124</v>
      </c>
      <c r="CS374" s="130">
        <v>301285.3216481742</v>
      </c>
      <c r="CT374" s="130">
        <v>326681.18222435523</v>
      </c>
      <c r="CU374" s="130">
        <v>351899.69708857004</v>
      </c>
      <c r="CV374" s="130">
        <v>378595.56711840141</v>
      </c>
      <c r="CW374" s="130">
        <v>410305.16867680708</v>
      </c>
      <c r="CX374" s="130">
        <v>443601.46004813712</v>
      </c>
      <c r="CY374" s="107">
        <v>478134.16363019776</v>
      </c>
      <c r="CZ374" s="107">
        <v>513078.74854930153</v>
      </c>
      <c r="DA374" s="107">
        <v>556768.86521655926</v>
      </c>
      <c r="DB374" s="107">
        <v>636042.86864387337</v>
      </c>
      <c r="DC374" s="107">
        <v>729880.2542024093</v>
      </c>
      <c r="DD374" s="107">
        <v>845510.9687819687</v>
      </c>
      <c r="DE374" s="107">
        <v>973263.83542960312</v>
      </c>
      <c r="DF374" s="107">
        <v>1114128.2010951405</v>
      </c>
      <c r="DG374" s="107">
        <v>1230649.9546357719</v>
      </c>
      <c r="DH374" s="107">
        <v>1359902.3132308125</v>
      </c>
      <c r="DI374" s="107">
        <v>1492191.3242891468</v>
      </c>
      <c r="DJ374" s="107">
        <v>1630820.6394980047</v>
      </c>
      <c r="DK374" s="107">
        <v>1781507.0083934907</v>
      </c>
      <c r="DL374" s="107">
        <v>1961449.1281890271</v>
      </c>
      <c r="DM374" s="107">
        <v>2164081.5346246986</v>
      </c>
      <c r="DN374" s="107">
        <v>2389404.2277005054</v>
      </c>
      <c r="DO374" s="108">
        <v>2637417.2074164478</v>
      </c>
      <c r="DP374" s="108">
        <v>2908120.4737725258</v>
      </c>
      <c r="DQ374" s="108">
        <v>3201514.0267687389</v>
      </c>
      <c r="DR374" s="80"/>
      <c r="DS374" s="80"/>
      <c r="DT374" s="80"/>
      <c r="DU374" s="80"/>
      <c r="DV374" s="80"/>
      <c r="DW374" s="80"/>
    </row>
    <row r="375" spans="1:171" s="109" customFormat="1" x14ac:dyDescent="0.25">
      <c r="A375" s="217" t="str">
        <f>L375</f>
        <v>mtc_cumcap_glob</v>
      </c>
      <c r="B375" s="103" t="s">
        <v>135</v>
      </c>
      <c r="C375" s="104" t="s">
        <v>136</v>
      </c>
      <c r="D375" s="106" t="s">
        <v>15</v>
      </c>
      <c r="E375" s="105" t="s">
        <v>46</v>
      </c>
      <c r="F375" s="106" t="s">
        <v>16</v>
      </c>
      <c r="G375" s="106" t="s">
        <v>53</v>
      </c>
      <c r="H375" s="106" t="s">
        <v>55</v>
      </c>
      <c r="I375" s="106">
        <v>1900</v>
      </c>
      <c r="J375" s="106">
        <v>2008</v>
      </c>
      <c r="K375" s="168" t="s">
        <v>75</v>
      </c>
      <c r="L375" s="81" t="str">
        <f>C375&amp;"_"&amp;H375&amp;"_"&amp;E375</f>
        <v>mtc_cumcap_glob</v>
      </c>
      <c r="M375" s="108">
        <v>1.3527118765147508</v>
      </c>
      <c r="N375" s="108">
        <v>5.5075414356323193</v>
      </c>
      <c r="O375" s="108">
        <v>16.098488185701285</v>
      </c>
      <c r="P375" s="108">
        <v>32.982154575583934</v>
      </c>
      <c r="Q375" s="108">
        <v>57.490853696768752</v>
      </c>
      <c r="R375" s="108">
        <v>89.424627778756332</v>
      </c>
      <c r="S375" s="108">
        <v>130.3652841955527</v>
      </c>
      <c r="T375" s="108">
        <v>181.5104322425324</v>
      </c>
      <c r="U375" s="108">
        <v>244.2558184591847</v>
      </c>
      <c r="V375" s="108">
        <v>320.23543371397488</v>
      </c>
      <c r="W375" s="108">
        <v>416.16939283298512</v>
      </c>
      <c r="X375" s="108">
        <v>531.16583295686792</v>
      </c>
      <c r="Y375" s="108">
        <v>668.25304996170246</v>
      </c>
      <c r="Z375" s="108">
        <v>831.00396869268195</v>
      </c>
      <c r="AA375" s="108">
        <v>1023.611678674273</v>
      </c>
      <c r="AB375" s="108">
        <v>1250.9577728957681</v>
      </c>
      <c r="AC375" s="108">
        <v>1518.6653908712551</v>
      </c>
      <c r="AD375" s="108">
        <v>1833.1291802470273</v>
      </c>
      <c r="AE375" s="108">
        <v>2201.5176055735956</v>
      </c>
      <c r="AF375" s="108">
        <v>2635.8937222797977</v>
      </c>
      <c r="AG375" s="108">
        <v>3210.1131469517745</v>
      </c>
      <c r="AH375" s="108">
        <v>3783.60620892827</v>
      </c>
      <c r="AI375" s="108">
        <v>4357.8811737938622</v>
      </c>
      <c r="AJ375" s="108">
        <v>5060.3232261369731</v>
      </c>
      <c r="AK375" s="108">
        <v>5972.9866930174867</v>
      </c>
      <c r="AL375" s="108">
        <v>6965.5104474452874</v>
      </c>
      <c r="AM375" s="108">
        <v>8141.885774075362</v>
      </c>
      <c r="AN375" s="108">
        <v>9670.6415815961591</v>
      </c>
      <c r="AO375" s="108">
        <v>11366.032695858736</v>
      </c>
      <c r="AP375" s="108">
        <v>13313.245998102579</v>
      </c>
      <c r="AQ375" s="108">
        <v>15096.011461985954</v>
      </c>
      <c r="AR375" s="108">
        <v>16588.586555850616</v>
      </c>
      <c r="AS375" s="108">
        <v>17867.693387178566</v>
      </c>
      <c r="AT375" s="108">
        <v>18901.154451732833</v>
      </c>
      <c r="AU375" s="108">
        <v>20180.855378587665</v>
      </c>
      <c r="AV375" s="108">
        <v>21709.023448776516</v>
      </c>
      <c r="AW375" s="108">
        <v>23438.592800156974</v>
      </c>
      <c r="AX375" s="108">
        <v>25569.110752971184</v>
      </c>
      <c r="AY375" s="108">
        <v>27885.694361196805</v>
      </c>
      <c r="AZ375" s="108">
        <v>30518.53887433304</v>
      </c>
      <c r="BA375" s="108">
        <v>33551.496172122526</v>
      </c>
      <c r="BB375" s="108">
        <v>37026.785814045863</v>
      </c>
      <c r="BC375" s="108">
        <v>41007.739853954154</v>
      </c>
      <c r="BD375" s="108">
        <v>45543.380911309345</v>
      </c>
      <c r="BE375" s="108">
        <v>50625.686123793683</v>
      </c>
      <c r="BF375" s="108">
        <v>56301.023376416473</v>
      </c>
      <c r="BG375" s="108">
        <v>62783.047028688023</v>
      </c>
      <c r="BH375" s="108">
        <v>70844.140826921095</v>
      </c>
      <c r="BI375" s="108">
        <v>80650.958891597926</v>
      </c>
      <c r="BJ375" s="108">
        <v>92256.817363274648</v>
      </c>
      <c r="BK375" s="108">
        <v>106965.18493291512</v>
      </c>
      <c r="BL375" s="108">
        <v>123960.29976818876</v>
      </c>
      <c r="BM375" s="108">
        <v>143418.18534908534</v>
      </c>
      <c r="BN375" s="108">
        <v>166339.6410965375</v>
      </c>
      <c r="BO375" s="108">
        <v>191804.41425920313</v>
      </c>
      <c r="BP375" s="108">
        <v>218906.69888487278</v>
      </c>
      <c r="BQ375" s="108">
        <v>252073.15968640731</v>
      </c>
      <c r="BR375" s="108">
        <v>285795.41862531548</v>
      </c>
      <c r="BS375" s="108">
        <v>322951.61350106332</v>
      </c>
      <c r="BT375" s="108">
        <v>362880.01184204302</v>
      </c>
      <c r="BU375" s="108">
        <v>415017.33012294833</v>
      </c>
      <c r="BV375" s="108">
        <v>470825.86265849916</v>
      </c>
      <c r="BW375" s="108">
        <v>533490.1100273967</v>
      </c>
      <c r="BX375" s="108">
        <v>599145.63818054006</v>
      </c>
      <c r="BY375" s="108">
        <v>659927.58132149943</v>
      </c>
      <c r="BZ375" s="108">
        <v>727904.02145862021</v>
      </c>
      <c r="CA375" s="108">
        <v>800634.68072143011</v>
      </c>
      <c r="CB375" s="108">
        <v>870561.79726511822</v>
      </c>
      <c r="CC375" s="108">
        <v>942733.20598352642</v>
      </c>
      <c r="CD375" s="108">
        <v>1020757.8106515809</v>
      </c>
      <c r="CE375" s="108">
        <v>1107570.3769762744</v>
      </c>
      <c r="CF375" s="108">
        <v>1201719.4074326761</v>
      </c>
      <c r="CG375" s="108">
        <v>1300082.1424215117</v>
      </c>
      <c r="CH375" s="108">
        <v>1405077.4771260684</v>
      </c>
      <c r="CI375" s="108">
        <v>1524737.5170634547</v>
      </c>
      <c r="CJ375" s="108">
        <v>1630249.1420777591</v>
      </c>
      <c r="CK375" s="108">
        <v>1744479.9554380709</v>
      </c>
      <c r="CL375" s="108">
        <v>1879727.2813367888</v>
      </c>
      <c r="CM375" s="108">
        <v>2020456.8805606079</v>
      </c>
      <c r="CN375" s="108">
        <v>2139020.77368392</v>
      </c>
      <c r="CO375" s="108">
        <v>2290620.7929594894</v>
      </c>
      <c r="CP375" s="108">
        <v>2451834.6601009704</v>
      </c>
      <c r="CQ375" s="108">
        <v>2608325.4598806757</v>
      </c>
      <c r="CR375" s="108">
        <v>2729495.4686665609</v>
      </c>
      <c r="CS375" s="108">
        <v>2841252.705985629</v>
      </c>
      <c r="CT375" s="108">
        <v>2962887.5322128073</v>
      </c>
      <c r="CU375" s="108">
        <v>3069811.6841720087</v>
      </c>
      <c r="CV375" s="108">
        <v>3166801.9951506751</v>
      </c>
      <c r="CW375" s="108">
        <v>3279249.9617362479</v>
      </c>
      <c r="CX375" s="108">
        <v>3394994.6425898848</v>
      </c>
      <c r="CY375" s="108">
        <v>3515446.5341874231</v>
      </c>
      <c r="CZ375" s="108">
        <v>3639223.9383153389</v>
      </c>
      <c r="DA375" s="108">
        <v>3771509.1300373441</v>
      </c>
      <c r="DB375" s="108">
        <v>3936811.5389194749</v>
      </c>
      <c r="DC375" s="108">
        <v>4111266.7259822562</v>
      </c>
      <c r="DD375" s="108">
        <v>4311937.6637410056</v>
      </c>
      <c r="DE375" s="108">
        <v>4524103.2033003438</v>
      </c>
      <c r="DF375" s="108">
        <v>4761417.8075303873</v>
      </c>
      <c r="DG375" s="108">
        <v>4981592.9992864653</v>
      </c>
      <c r="DH375" s="108">
        <v>5215064.1429228224</v>
      </c>
      <c r="DI375" s="108">
        <v>5455877.8885121346</v>
      </c>
      <c r="DJ375" s="108">
        <v>5690156.9662721753</v>
      </c>
      <c r="DK375" s="108">
        <v>5923854.049899797</v>
      </c>
      <c r="DL375" s="108">
        <v>6187413.7014656775</v>
      </c>
      <c r="DM375" s="108">
        <v>6481174.0130747547</v>
      </c>
      <c r="DN375" s="108">
        <v>6805235.8547043363</v>
      </c>
      <c r="DO375" s="108">
        <v>7156277.1952587608</v>
      </c>
      <c r="DP375" s="108">
        <v>7525628.3636506414</v>
      </c>
      <c r="DQ375" s="108">
        <v>7901861.0281848218</v>
      </c>
      <c r="DR375" s="80"/>
      <c r="DS375" s="80"/>
      <c r="DT375" s="80"/>
      <c r="DU375" s="80"/>
      <c r="DV375" s="80"/>
      <c r="DW375" s="80"/>
    </row>
    <row r="376" spans="1:171" x14ac:dyDescent="0.25">
      <c r="F376" s="91"/>
      <c r="G376" s="91"/>
      <c r="H376" s="91"/>
      <c r="I376" s="106"/>
      <c r="J376" s="106"/>
      <c r="K376" s="172"/>
      <c r="L376" s="7"/>
    </row>
    <row r="377" spans="1:171" x14ac:dyDescent="0.25">
      <c r="A377" s="217" t="str">
        <f t="shared" ref="A377:A393" si="42">L377</f>
        <v>mtc_cumuni_core</v>
      </c>
      <c r="B377" s="41" t="s">
        <v>135</v>
      </c>
      <c r="C377" s="42" t="s">
        <v>136</v>
      </c>
      <c r="D377" s="88" t="s">
        <v>137</v>
      </c>
      <c r="E377" s="6" t="s">
        <v>44</v>
      </c>
      <c r="F377" s="88" t="s">
        <v>74</v>
      </c>
      <c r="G377" s="88" t="s">
        <v>59</v>
      </c>
      <c r="H377" s="88" t="s">
        <v>60</v>
      </c>
      <c r="I377" s="106">
        <v>1900</v>
      </c>
      <c r="J377" s="106">
        <v>2008</v>
      </c>
      <c r="K377" s="168" t="s">
        <v>75</v>
      </c>
      <c r="L377" s="8" t="str">
        <f>C377&amp;"_"&amp;H377&amp;"_"&amp;E377</f>
        <v>mtc_cumuni_core</v>
      </c>
      <c r="M377" s="13">
        <v>1327.8179387742123</v>
      </c>
      <c r="N377" s="9">
        <v>5229.9835037229022</v>
      </c>
      <c r="O377" s="9">
        <v>14699.759051322026</v>
      </c>
      <c r="P377" s="19">
        <v>29072.320173370339</v>
      </c>
      <c r="Q377" s="19">
        <v>48936.02404749464</v>
      </c>
      <c r="R377" s="19">
        <v>73577.847886913252</v>
      </c>
      <c r="S377" s="19">
        <v>103657.31080299722</v>
      </c>
      <c r="T377" s="19">
        <v>139435.83551271859</v>
      </c>
      <c r="U377" s="19">
        <v>181229.6995293159</v>
      </c>
      <c r="V377" s="19">
        <v>229418.99470442036</v>
      </c>
      <c r="W377" s="19">
        <v>284456.6146001328</v>
      </c>
      <c r="X377" s="19">
        <v>346876.39144156501</v>
      </c>
      <c r="Y377" s="19">
        <v>417299.06753575557</v>
      </c>
      <c r="Z377" s="19">
        <v>496434.30025199812</v>
      </c>
      <c r="AA377" s="19">
        <v>585076.46450624114</v>
      </c>
      <c r="AB377" s="19">
        <v>684091.8099257258</v>
      </c>
      <c r="AC377" s="19">
        <v>794394.80397517094</v>
      </c>
      <c r="AD377" s="19">
        <v>916912.52026551671</v>
      </c>
      <c r="AE377" s="19">
        <v>1052537.8785287088</v>
      </c>
      <c r="AF377" s="19">
        <v>1203687.4770175235</v>
      </c>
      <c r="AG377" s="19">
        <v>1395036.6542283508</v>
      </c>
      <c r="AH377" s="19">
        <v>1571707.7133603836</v>
      </c>
      <c r="AI377" s="19">
        <v>1733838.9553450863</v>
      </c>
      <c r="AJ377" s="19">
        <v>1921586.7714115537</v>
      </c>
      <c r="AK377" s="19">
        <v>2155220.0093675251</v>
      </c>
      <c r="AL377" s="19">
        <v>2394754.6493991232</v>
      </c>
      <c r="AM377" s="19">
        <v>2674524.6298755622</v>
      </c>
      <c r="AN377" s="19">
        <v>3034785.6689408408</v>
      </c>
      <c r="AO377" s="19">
        <v>3420826.9336628723</v>
      </c>
      <c r="AP377" s="19">
        <v>3849975.4152823258</v>
      </c>
      <c r="AQ377" s="19">
        <v>4225475.8767609531</v>
      </c>
      <c r="AR377" s="19">
        <v>4519386.4474884104</v>
      </c>
      <c r="AS377" s="19">
        <v>4758638.5831317408</v>
      </c>
      <c r="AT377" s="19">
        <v>4940430.9530176753</v>
      </c>
      <c r="AU377" s="19">
        <v>5160494.1632922543</v>
      </c>
      <c r="AV377" s="19">
        <v>5413302.9049277436</v>
      </c>
      <c r="AW377" s="19">
        <v>5691576.7983242841</v>
      </c>
      <c r="AX377" s="19">
        <v>6022924.0910255183</v>
      </c>
      <c r="AY377" s="19">
        <v>6369585.4480407415</v>
      </c>
      <c r="AZ377" s="19">
        <v>6748482.7849174337</v>
      </c>
      <c r="BA377" s="19">
        <v>7169638.7448876314</v>
      </c>
      <c r="BB377" s="19">
        <v>7634482.8260155609</v>
      </c>
      <c r="BC377" s="19">
        <v>8146879.010250316</v>
      </c>
      <c r="BD377" s="19">
        <v>8707768.2216423731</v>
      </c>
      <c r="BE377" s="19">
        <v>9309789.4837896209</v>
      </c>
      <c r="BF377" s="19">
        <v>9952797.1949844547</v>
      </c>
      <c r="BG377" s="19">
        <v>10655153.494271293</v>
      </c>
      <c r="BH377" s="19">
        <v>11482088.753521405</v>
      </c>
      <c r="BI377" s="19">
        <v>12442282.800626092</v>
      </c>
      <c r="BJ377" s="19">
        <v>13549058.058058703</v>
      </c>
      <c r="BK377" s="19">
        <v>14985936.370558703</v>
      </c>
      <c r="BL377" s="19">
        <v>16700355.245558705</v>
      </c>
      <c r="BM377" s="19">
        <v>18674314.683058705</v>
      </c>
      <c r="BN377" s="19">
        <v>20955814.683058705</v>
      </c>
      <c r="BO377" s="19">
        <v>23424703.571947593</v>
      </c>
      <c r="BP377" s="19">
        <v>25888481.349725369</v>
      </c>
      <c r="BQ377" s="19">
        <v>28258148.016392037</v>
      </c>
      <c r="BR377" s="19">
        <v>30459703.571947593</v>
      </c>
      <c r="BS377" s="19">
        <v>32646148.016392037</v>
      </c>
      <c r="BT377" s="19">
        <v>34861981.349725373</v>
      </c>
      <c r="BU377" s="19">
        <v>37144203.571947597</v>
      </c>
      <c r="BV377" s="19">
        <v>39460514.683058701</v>
      </c>
      <c r="BW377" s="19">
        <v>41781314.683058709</v>
      </c>
      <c r="BX377" s="19">
        <v>44143714.683058709</v>
      </c>
      <c r="BY377" s="19">
        <v>46371214.683058709</v>
      </c>
      <c r="BZ377" s="19">
        <v>48497964.683058709</v>
      </c>
      <c r="CA377" s="19">
        <v>50695164.683058701</v>
      </c>
      <c r="CB377" s="19">
        <v>52890714.683058709</v>
      </c>
      <c r="CC377" s="19">
        <v>55148314.683058709</v>
      </c>
      <c r="CD377" s="19">
        <v>57473814.683058709</v>
      </c>
      <c r="CE377" s="19">
        <v>59875014.683058701</v>
      </c>
      <c r="CF377" s="19">
        <v>62341514.683058701</v>
      </c>
      <c r="CG377" s="19">
        <v>64911914.683058701</v>
      </c>
      <c r="CH377" s="19">
        <v>67597564.683058709</v>
      </c>
      <c r="CI377" s="19">
        <v>70540214.683058694</v>
      </c>
      <c r="CJ377" s="19">
        <v>72904864.683058694</v>
      </c>
      <c r="CK377" s="19">
        <v>75430035.271294013</v>
      </c>
      <c r="CL377" s="19">
        <v>78104976.447764575</v>
      </c>
      <c r="CM377" s="19">
        <v>80617688.212470472</v>
      </c>
      <c r="CN377" s="19">
        <v>83027270.565411642</v>
      </c>
      <c r="CO377" s="19">
        <v>85649773.506588116</v>
      </c>
      <c r="CP377" s="19">
        <v>87894847.035999879</v>
      </c>
      <c r="CQ377" s="19">
        <v>89879091.153646931</v>
      </c>
      <c r="CR377" s="19">
        <v>91462205.859529287</v>
      </c>
      <c r="CS377" s="19">
        <v>93065716.153646931</v>
      </c>
      <c r="CT377" s="19">
        <v>94620572.035999879</v>
      </c>
      <c r="CU377" s="19">
        <v>96207984.83992146</v>
      </c>
      <c r="CV377" s="19">
        <v>97666094.565411657</v>
      </c>
      <c r="CW377" s="19">
        <v>99332400.212470457</v>
      </c>
      <c r="CX377" s="19">
        <v>100979413.78109792</v>
      </c>
      <c r="CY377" s="19">
        <v>102573563.27129398</v>
      </c>
      <c r="CZ377" s="19">
        <v>104008968.68305871</v>
      </c>
      <c r="DA377" s="19">
        <v>105371703.01639202</v>
      </c>
      <c r="DB377" s="19">
        <v>106677479.68305869</v>
      </c>
      <c r="DC377" s="19">
        <v>108106576.68305869</v>
      </c>
      <c r="DD377" s="19">
        <v>109769566.34972535</v>
      </c>
      <c r="DE377" s="19">
        <v>111324207.68305869</v>
      </c>
      <c r="DF377" s="19">
        <v>112979770.68305869</v>
      </c>
      <c r="DG377" s="19">
        <v>114682874.68305869</v>
      </c>
      <c r="DH377" s="19">
        <v>116302285.68305869</v>
      </c>
      <c r="DI377" s="19">
        <v>117934101.68305869</v>
      </c>
      <c r="DJ377" s="19">
        <v>119188983.68305869</v>
      </c>
      <c r="DK377" s="19">
        <v>120215632.68305871</v>
      </c>
      <c r="DL377" s="19">
        <v>121208016.68305869</v>
      </c>
      <c r="DM377" s="19">
        <v>122278305.68305868</v>
      </c>
      <c r="DN377" s="19">
        <v>123368039.68305868</v>
      </c>
      <c r="DO377" s="9">
        <v>124451384.68305868</v>
      </c>
      <c r="DP377" s="9">
        <v>125497230.68305871</v>
      </c>
      <c r="DQ377" s="9">
        <v>126450351.68305869</v>
      </c>
    </row>
    <row r="378" spans="1:171" x14ac:dyDescent="0.25">
      <c r="A378" s="217" t="str">
        <f t="shared" si="42"/>
        <v>mtc_cumuni_rimFSU</v>
      </c>
      <c r="B378" s="41" t="s">
        <v>135</v>
      </c>
      <c r="C378" s="42" t="s">
        <v>136</v>
      </c>
      <c r="D378" s="88" t="s">
        <v>71</v>
      </c>
      <c r="E378" s="6" t="s">
        <v>205</v>
      </c>
      <c r="F378" s="88" t="s">
        <v>74</v>
      </c>
      <c r="G378" s="88" t="s">
        <v>59</v>
      </c>
      <c r="H378" s="88" t="s">
        <v>60</v>
      </c>
      <c r="I378" s="106">
        <v>1900</v>
      </c>
      <c r="J378" s="106">
        <v>2008</v>
      </c>
      <c r="K378" s="168" t="s">
        <v>75</v>
      </c>
      <c r="L378" s="8" t="str">
        <f>C378&amp;"_"&amp;H378&amp;"_"&amp;E378</f>
        <v>mtc_cumuni_rimFSU</v>
      </c>
      <c r="M378" s="9">
        <v>0</v>
      </c>
      <c r="N378" s="9">
        <v>0</v>
      </c>
      <c r="O378" s="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5244.6738599663495</v>
      </c>
      <c r="AS378" s="19">
        <v>11551.284771906789</v>
      </c>
      <c r="AT378" s="19">
        <v>19133.095082193086</v>
      </c>
      <c r="AU378" s="19">
        <v>28245.414394641452</v>
      </c>
      <c r="AV378" s="19">
        <v>39193.54400308062</v>
      </c>
      <c r="AW378" s="19">
        <v>52342.069480653219</v>
      </c>
      <c r="AX378" s="19">
        <v>68125.661850060889</v>
      </c>
      <c r="AY378" s="19">
        <v>87061.534398970878</v>
      </c>
      <c r="AZ378" s="19">
        <v>109763.6691274194</v>
      </c>
      <c r="BA378" s="19">
        <v>136958.86483895773</v>
      </c>
      <c r="BB378" s="19">
        <v>169504.55620186857</v>
      </c>
      <c r="BC378" s="19">
        <v>208408.19527095821</v>
      </c>
      <c r="BD378" s="19">
        <v>254847.75755892007</v>
      </c>
      <c r="BE378" s="19">
        <v>310192.61719615891</v>
      </c>
      <c r="BF378" s="19">
        <v>376023.61692068004</v>
      </c>
      <c r="BG378" s="19">
        <v>454150.63527269592</v>
      </c>
      <c r="BH378" s="19">
        <v>546625.34147319989</v>
      </c>
      <c r="BI378" s="19">
        <v>655746.17631783267</v>
      </c>
      <c r="BJ378" s="19">
        <v>784052.00010016921</v>
      </c>
      <c r="BK378" s="19">
        <v>934300.45990483742</v>
      </c>
      <c r="BL378" s="19">
        <v>1109427.1622243749</v>
      </c>
      <c r="BM378" s="19">
        <v>1312482.4447226459</v>
      </c>
      <c r="BN378" s="19">
        <v>1546544.1570440636</v>
      </c>
      <c r="BO378" s="19">
        <v>1814607.504687608</v>
      </c>
      <c r="BP378" s="19">
        <v>2119456.5660546352</v>
      </c>
      <c r="BQ378" s="19">
        <v>2463526.1044919295</v>
      </c>
      <c r="BR378" s="19">
        <v>2848765.9501063274</v>
      </c>
      <c r="BS378" s="19">
        <v>3276522.4843074451</v>
      </c>
      <c r="BT378" s="19">
        <v>3747451.6715047746</v>
      </c>
      <c r="BU378" s="19">
        <v>4261475.1711750478</v>
      </c>
      <c r="BV378" s="19">
        <v>4817785.6315172398</v>
      </c>
      <c r="BW378" s="19">
        <v>5421785.6315172398</v>
      </c>
      <c r="BX378" s="19">
        <v>6050785.6315172398</v>
      </c>
      <c r="BY378" s="19">
        <v>6719785.6315172398</v>
      </c>
      <c r="BZ378" s="19">
        <v>7430785.6315172398</v>
      </c>
      <c r="CA378" s="19">
        <v>8166785.6315172398</v>
      </c>
      <c r="CB378" s="19">
        <v>8929785.6315172389</v>
      </c>
      <c r="CC378" s="19">
        <v>9709785.6315172389</v>
      </c>
      <c r="CD378" s="19">
        <v>10517785.631517239</v>
      </c>
      <c r="CE378" s="19">
        <v>11350785.631517239</v>
      </c>
      <c r="CF378" s="19">
        <v>12222785.631517239</v>
      </c>
      <c r="CG378" s="19">
        <v>13120785.631517239</v>
      </c>
      <c r="CH378" s="19">
        <v>14052785.631517239</v>
      </c>
      <c r="CI378" s="19">
        <v>15012785.631517239</v>
      </c>
      <c r="CJ378" s="19">
        <v>16041785.631517239</v>
      </c>
      <c r="CK378" s="19">
        <v>17101785.631517239</v>
      </c>
      <c r="CL378" s="19">
        <v>18191785.631517239</v>
      </c>
      <c r="CM378" s="19">
        <v>19290785.631517239</v>
      </c>
      <c r="CN378" s="19">
        <v>20368785.631517239</v>
      </c>
      <c r="CO378" s="19">
        <v>21458785.631517239</v>
      </c>
      <c r="CP378" s="19">
        <v>22553785.631517239</v>
      </c>
      <c r="CQ378" s="19">
        <v>24081785.631517239</v>
      </c>
      <c r="CR378" s="19">
        <v>25416785.631517239</v>
      </c>
      <c r="CS378" s="19">
        <v>26759785.631517239</v>
      </c>
      <c r="CT378" s="19">
        <v>28101785.631517239</v>
      </c>
      <c r="CU378" s="19">
        <v>29427785.631517239</v>
      </c>
      <c r="CV378" s="19">
        <v>30673785.631517239</v>
      </c>
      <c r="CW378" s="19">
        <v>31936785.631517239</v>
      </c>
      <c r="CX378" s="19">
        <v>33194785.631517239</v>
      </c>
      <c r="CY378" s="19">
        <v>34461785.631517239</v>
      </c>
      <c r="CZ378" s="19">
        <v>35649785.631517239</v>
      </c>
      <c r="DA378" s="19">
        <v>36562785.631517239</v>
      </c>
      <c r="DB378" s="19">
        <v>37317785.631517239</v>
      </c>
      <c r="DC378" s="19">
        <v>37598785.631517239</v>
      </c>
      <c r="DD378" s="19">
        <v>37719785.631517239</v>
      </c>
      <c r="DE378" s="19">
        <v>37795785.631517239</v>
      </c>
      <c r="DF378" s="19">
        <v>37882785.631517239</v>
      </c>
      <c r="DG378" s="19">
        <v>37925985.631517239</v>
      </c>
      <c r="DH378" s="19">
        <v>37982985.631517239</v>
      </c>
      <c r="DI378" s="19">
        <v>38052985.631517239</v>
      </c>
      <c r="DJ378" s="19">
        <v>38093985.631517239</v>
      </c>
      <c r="DK378" s="19">
        <v>38131985.631517239</v>
      </c>
      <c r="DL378" s="19">
        <v>38182985.631517239</v>
      </c>
      <c r="DM378" s="19">
        <v>38223945.631517239</v>
      </c>
      <c r="DN378" s="19">
        <v>38254865.631517231</v>
      </c>
      <c r="DO378" s="9">
        <v>38275745.631517231</v>
      </c>
      <c r="DP378" s="9">
        <v>38286585.631517231</v>
      </c>
      <c r="DQ378" s="9">
        <v>38287385.631517231</v>
      </c>
    </row>
    <row r="379" spans="1:171" x14ac:dyDescent="0.25">
      <c r="A379" s="217" t="str">
        <f t="shared" si="42"/>
        <v>mtc_cumuni_rim</v>
      </c>
      <c r="B379" s="41" t="s">
        <v>135</v>
      </c>
      <c r="C379" s="42" t="s">
        <v>136</v>
      </c>
      <c r="D379" s="88" t="s">
        <v>138</v>
      </c>
      <c r="E379" s="6" t="s">
        <v>152</v>
      </c>
      <c r="F379" s="88" t="s">
        <v>74</v>
      </c>
      <c r="G379" s="88" t="s">
        <v>59</v>
      </c>
      <c r="H379" s="88" t="s">
        <v>60</v>
      </c>
      <c r="I379" s="106">
        <v>1900</v>
      </c>
      <c r="J379" s="106">
        <v>2008</v>
      </c>
      <c r="K379" s="168" t="s">
        <v>75</v>
      </c>
      <c r="L379" s="8" t="str">
        <f>C379&amp;"_"&amp;H379&amp;"_"&amp;E379</f>
        <v>mtc_cumuni_rim</v>
      </c>
      <c r="M379" s="9">
        <v>0</v>
      </c>
      <c r="N379" s="9">
        <v>0</v>
      </c>
      <c r="O379" s="9">
        <v>500</v>
      </c>
      <c r="P379" s="19">
        <v>1176.1855235841283</v>
      </c>
      <c r="Q379" s="19">
        <v>1998.4905300045734</v>
      </c>
      <c r="R379" s="19">
        <v>2998.4905300045734</v>
      </c>
      <c r="S379" s="19">
        <v>4214.5843056621898</v>
      </c>
      <c r="T379" s="19">
        <v>5693.4683768553887</v>
      </c>
      <c r="U379" s="19">
        <v>7491.930090752634</v>
      </c>
      <c r="V379" s="19">
        <v>9681.0281867816029</v>
      </c>
      <c r="W379" s="19">
        <v>12580.756472876959</v>
      </c>
      <c r="X379" s="19">
        <v>16293.244818754985</v>
      </c>
      <c r="Y379" s="19">
        <v>20942.692723286356</v>
      </c>
      <c r="Z379" s="19">
        <v>26680.138423987519</v>
      </c>
      <c r="AA379" s="19">
        <v>33689.258581388502</v>
      </c>
      <c r="AB379" s="19">
        <v>42193.421239093448</v>
      </c>
      <c r="AC379" s="19">
        <v>52464.262884610194</v>
      </c>
      <c r="AD379" s="19">
        <v>64832.118959638523</v>
      </c>
      <c r="AE379" s="19">
        <v>79698.708338708602</v>
      </c>
      <c r="AF379" s="19">
        <v>97552.558844700805</v>
      </c>
      <c r="AG379" s="19">
        <v>118987.76612225547</v>
      </c>
      <c r="AH379" s="19">
        <v>144726.80618696511</v>
      </c>
      <c r="AI379" s="19">
        <v>175648.27762445359</v>
      </c>
      <c r="AJ379" s="19">
        <v>212820.63870599968</v>
      </c>
      <c r="AK379" s="19">
        <v>257543.23488485545</v>
      </c>
      <c r="AL379" s="19">
        <v>306353.42536104587</v>
      </c>
      <c r="AM379" s="19">
        <v>352126.62774199829</v>
      </c>
      <c r="AN379" s="19">
        <v>394862.84202771261</v>
      </c>
      <c r="AO379" s="19">
        <v>434562.06821818877</v>
      </c>
      <c r="AP379" s="19">
        <v>471224.30631342682</v>
      </c>
      <c r="AQ379" s="19">
        <v>501999.55631342687</v>
      </c>
      <c r="AR379" s="19">
        <v>526887.81821818871</v>
      </c>
      <c r="AS379" s="19">
        <v>545889.0920277125</v>
      </c>
      <c r="AT379" s="19">
        <v>559003.37774199818</v>
      </c>
      <c r="AU379" s="19">
        <v>575472.66345628398</v>
      </c>
      <c r="AV379" s="19">
        <v>596796.94917056966</v>
      </c>
      <c r="AW379" s="19">
        <v>618416.23488485522</v>
      </c>
      <c r="AX379" s="19">
        <v>642680.52059914113</v>
      </c>
      <c r="AY379" s="19">
        <v>666683.26785188832</v>
      </c>
      <c r="AZ379" s="19">
        <v>691274.476643097</v>
      </c>
      <c r="BA379" s="19">
        <v>715501.76602038648</v>
      </c>
      <c r="BB379" s="19">
        <v>739365.13598375639</v>
      </c>
      <c r="BC379" s="19">
        <v>762864.58653320698</v>
      </c>
      <c r="BD379" s="19">
        <v>786000.11766873824</v>
      </c>
      <c r="BE379" s="19">
        <v>808771.72939034994</v>
      </c>
      <c r="BF379" s="19">
        <v>831179.42169804219</v>
      </c>
      <c r="BG379" s="19">
        <v>854852.23598094331</v>
      </c>
      <c r="BH379" s="19">
        <v>879769.95343827864</v>
      </c>
      <c r="BI379" s="19">
        <v>906568.4507728914</v>
      </c>
      <c r="BJ379" s="19">
        <v>936496.82991589198</v>
      </c>
      <c r="BK379" s="19">
        <v>972000.98482925608</v>
      </c>
      <c r="BL379" s="19">
        <v>1017840.3501974505</v>
      </c>
      <c r="BM379" s="19">
        <v>1083163.2014456631</v>
      </c>
      <c r="BN379" s="19">
        <v>1185137.7902953643</v>
      </c>
      <c r="BO379" s="19">
        <v>1354527.8249022425</v>
      </c>
      <c r="BP379" s="19">
        <v>1642215.13259455</v>
      </c>
      <c r="BQ379" s="19">
        <v>2117740.9911763072</v>
      </c>
      <c r="BR379" s="19">
        <v>2853482.1581286653</v>
      </c>
      <c r="BS379" s="19">
        <v>3885257.4840559228</v>
      </c>
      <c r="BT379" s="19">
        <v>5187524.9735399215</v>
      </c>
      <c r="BU379" s="19">
        <v>6691759.5889245356</v>
      </c>
      <c r="BV379" s="19">
        <v>8325282.0326521741</v>
      </c>
      <c r="BW379" s="19">
        <v>10033693.571113711</v>
      </c>
      <c r="BX379" s="19">
        <v>11994693.571113711</v>
      </c>
      <c r="BY379" s="19">
        <v>14141693.571113711</v>
      </c>
      <c r="BZ379" s="19">
        <v>16391693.571113711</v>
      </c>
      <c r="CA379" s="19">
        <v>18880693.571113713</v>
      </c>
      <c r="CB379" s="19">
        <v>21165693.571113713</v>
      </c>
      <c r="CC379" s="19">
        <v>23459232.032652173</v>
      </c>
      <c r="CD379" s="19">
        <v>26091308.955729093</v>
      </c>
      <c r="CE379" s="19">
        <v>29103924.340344481</v>
      </c>
      <c r="CF379" s="19">
        <v>32576078.186498329</v>
      </c>
      <c r="CG379" s="19">
        <v>36218770.494190641</v>
      </c>
      <c r="CH379" s="19">
        <v>40066001.263421409</v>
      </c>
      <c r="CI379" s="19">
        <v>44666770.494190641</v>
      </c>
      <c r="CJ379" s="19">
        <v>48567078.186498329</v>
      </c>
      <c r="CK379" s="19">
        <v>52905924.340344489</v>
      </c>
      <c r="CL379" s="19">
        <v>58593308.955729105</v>
      </c>
      <c r="CM379" s="19">
        <v>64710232.032652177</v>
      </c>
      <c r="CN379" s="19">
        <v>69309693.571113721</v>
      </c>
      <c r="CO379" s="19">
        <v>75874693.571113721</v>
      </c>
      <c r="CP379" s="19">
        <v>83412693.571113721</v>
      </c>
      <c r="CQ379" s="19">
        <v>90575693.571113721</v>
      </c>
      <c r="CR379" s="19">
        <v>95482693.571113721</v>
      </c>
      <c r="CS379" s="19">
        <v>99663693.571113721</v>
      </c>
      <c r="CT379" s="19">
        <v>104329693.57111372</v>
      </c>
      <c r="CU379" s="19">
        <v>107831693.57111372</v>
      </c>
      <c r="CV379" s="19">
        <v>110578437.33301848</v>
      </c>
      <c r="CW379" s="19">
        <v>113650924.856828</v>
      </c>
      <c r="CX379" s="19">
        <v>116582156.14254229</v>
      </c>
      <c r="CY379" s="19">
        <v>119537131.19016133</v>
      </c>
      <c r="CZ379" s="19">
        <v>122724849.99968515</v>
      </c>
      <c r="DA379" s="19">
        <v>126091312.57111371</v>
      </c>
      <c r="DB379" s="19">
        <v>129294518.90444705</v>
      </c>
      <c r="DC379" s="19">
        <v>132210468.99968514</v>
      </c>
      <c r="DD379" s="19">
        <v>135165162.856828</v>
      </c>
      <c r="DE379" s="19">
        <v>137961600.47587565</v>
      </c>
      <c r="DF379" s="19">
        <v>140860781.85682803</v>
      </c>
      <c r="DG379" s="19">
        <v>143730706.99968514</v>
      </c>
      <c r="DH379" s="19">
        <v>146227375.90444705</v>
      </c>
      <c r="DI379" s="19">
        <v>148897788.57111371</v>
      </c>
      <c r="DJ379" s="19">
        <v>151491944.99968517</v>
      </c>
      <c r="DK379" s="19">
        <v>153883845.19016135</v>
      </c>
      <c r="DL379" s="19">
        <v>156002489.1425423</v>
      </c>
      <c r="DM379" s="19">
        <v>158040460.85682803</v>
      </c>
      <c r="DN379" s="19">
        <v>160141177.33301848</v>
      </c>
      <c r="DO379" s="9">
        <v>162232438.57111371</v>
      </c>
      <c r="DP379" s="9">
        <v>164239154.57111374</v>
      </c>
      <c r="DQ379" s="9">
        <v>165769472.57111374</v>
      </c>
      <c r="DR379" s="9"/>
    </row>
    <row r="380" spans="1:171" x14ac:dyDescent="0.25">
      <c r="A380" s="217" t="str">
        <f t="shared" si="42"/>
        <v>mtc_cumuni_peri</v>
      </c>
      <c r="B380" s="41" t="s">
        <v>135</v>
      </c>
      <c r="C380" s="42" t="s">
        <v>136</v>
      </c>
      <c r="D380" s="88" t="s">
        <v>120</v>
      </c>
      <c r="E380" s="6" t="s">
        <v>45</v>
      </c>
      <c r="F380" s="88" t="s">
        <v>74</v>
      </c>
      <c r="G380" s="88" t="s">
        <v>59</v>
      </c>
      <c r="H380" s="88" t="s">
        <v>60</v>
      </c>
      <c r="I380" s="106">
        <v>1900</v>
      </c>
      <c r="J380" s="106">
        <v>2008</v>
      </c>
      <c r="K380" s="168" t="s">
        <v>75</v>
      </c>
      <c r="L380" s="8" t="str">
        <f>C380&amp;"_"&amp;H380&amp;"_"&amp;E380</f>
        <v>mtc_cumuni_peri</v>
      </c>
      <c r="M380" s="9">
        <v>0</v>
      </c>
      <c r="N380" s="9">
        <v>0</v>
      </c>
      <c r="O380" s="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  <c r="AT380" s="19">
        <v>0</v>
      </c>
      <c r="AU380" s="19">
        <v>0</v>
      </c>
      <c r="AV380" s="19">
        <v>0</v>
      </c>
      <c r="AW380" s="19">
        <v>0</v>
      </c>
      <c r="AX380" s="19">
        <v>0</v>
      </c>
      <c r="AY380" s="19">
        <v>0</v>
      </c>
      <c r="AZ380" s="19">
        <v>0</v>
      </c>
      <c r="BA380" s="19">
        <v>0</v>
      </c>
      <c r="BB380" s="19">
        <v>0</v>
      </c>
      <c r="BC380" s="19">
        <v>0</v>
      </c>
      <c r="BD380" s="19">
        <v>0</v>
      </c>
      <c r="BE380" s="19">
        <v>0</v>
      </c>
      <c r="BF380" s="19">
        <v>0</v>
      </c>
      <c r="BG380" s="19">
        <v>0</v>
      </c>
      <c r="BH380" s="19">
        <v>0</v>
      </c>
      <c r="BI380" s="19">
        <v>0</v>
      </c>
      <c r="BJ380" s="19">
        <v>0</v>
      </c>
      <c r="BK380" s="19">
        <v>0</v>
      </c>
      <c r="BL380" s="19">
        <v>0</v>
      </c>
      <c r="BM380" s="19">
        <v>0</v>
      </c>
      <c r="BN380" s="19">
        <v>0</v>
      </c>
      <c r="BO380" s="19">
        <v>0</v>
      </c>
      <c r="BP380" s="19">
        <v>318.75</v>
      </c>
      <c r="BQ380" s="19">
        <v>1981.25</v>
      </c>
      <c r="BR380" s="19">
        <v>7092.1751684302862</v>
      </c>
      <c r="BS380" s="19">
        <v>25109.170357780829</v>
      </c>
      <c r="BT380" s="19">
        <v>80602.783945980816</v>
      </c>
      <c r="BU380" s="19">
        <v>223541.36595603803</v>
      </c>
      <c r="BV380" s="19">
        <v>539361.07633131312</v>
      </c>
      <c r="BW380" s="19">
        <v>1667149.537869774</v>
      </c>
      <c r="BX380" s="19">
        <v>2643749.5378697743</v>
      </c>
      <c r="BY380" s="19">
        <v>2667249.5378697743</v>
      </c>
      <c r="BZ380" s="19">
        <v>3700499.5378697743</v>
      </c>
      <c r="CA380" s="19">
        <v>4817299.5378697738</v>
      </c>
      <c r="CB380" s="19">
        <v>5818749.5378697738</v>
      </c>
      <c r="CC380" s="19">
        <v>6983611.0763313128</v>
      </c>
      <c r="CD380" s="19">
        <v>8202034.1532543898</v>
      </c>
      <c r="CE380" s="19">
        <v>9833218.7686390057</v>
      </c>
      <c r="CF380" s="19">
        <v>11483564.92248516</v>
      </c>
      <c r="CG380" s="19">
        <v>13179472.614792852</v>
      </c>
      <c r="CH380" s="19">
        <v>15190591.845562084</v>
      </c>
      <c r="CI380" s="19">
        <v>17421172.61479285</v>
      </c>
      <c r="CJ380" s="19">
        <v>19749214.922485162</v>
      </c>
      <c r="CK380" s="19">
        <v>22162198.180403713</v>
      </c>
      <c r="CL380" s="19">
        <v>24756872.388548508</v>
      </c>
      <c r="CM380" s="19">
        <v>27568237.546919551</v>
      </c>
      <c r="CN380" s="19">
        <v>30184193.655516837</v>
      </c>
      <c r="CO380" s="19">
        <v>33470690.714340366</v>
      </c>
      <c r="CP380" s="19">
        <v>36893617.184928603</v>
      </c>
      <c r="CQ380" s="19">
        <v>39962373.067281544</v>
      </c>
      <c r="CR380" s="19">
        <v>43425258.361399189</v>
      </c>
      <c r="CS380" s="19">
        <v>46829748.067281544</v>
      </c>
      <c r="CT380" s="19">
        <v>50775892.184928596</v>
      </c>
      <c r="CU380" s="19">
        <v>54694479.381007023</v>
      </c>
      <c r="CV380" s="19">
        <v>58842625.893612072</v>
      </c>
      <c r="CW380" s="19">
        <v>63769832.722743727</v>
      </c>
      <c r="CX380" s="19">
        <v>68943587.868401989</v>
      </c>
      <c r="CY380" s="19">
        <v>74309463.330586866</v>
      </c>
      <c r="CZ380" s="19">
        <v>79739339.109298348</v>
      </c>
      <c r="DA380" s="19">
        <v>86528142.204536438</v>
      </c>
      <c r="DB380" s="19">
        <v>98846159.204536438</v>
      </c>
      <c r="DC380" s="19">
        <v>113427112.10929835</v>
      </c>
      <c r="DD380" s="19">
        <v>131394428.58548881</v>
      </c>
      <c r="DE380" s="19">
        <v>151245349.6331079</v>
      </c>
      <c r="DF380" s="19">
        <v>173133605.25215551</v>
      </c>
      <c r="DG380" s="19">
        <v>191239376.10929835</v>
      </c>
      <c r="DH380" s="19">
        <v>211323296.20453647</v>
      </c>
      <c r="DI380" s="19">
        <v>231879067.53786978</v>
      </c>
      <c r="DJ380" s="19">
        <v>253420029.10929838</v>
      </c>
      <c r="DK380" s="19">
        <v>276834479.91882217</v>
      </c>
      <c r="DL380" s="19">
        <v>304794845.16882217</v>
      </c>
      <c r="DM380" s="19">
        <v>336280948.04382211</v>
      </c>
      <c r="DN380" s="19">
        <v>371292788.54382211</v>
      </c>
      <c r="DO380" s="9">
        <v>409830366.66882211</v>
      </c>
      <c r="DP380" s="9">
        <v>451893682.41882217</v>
      </c>
      <c r="DQ380" s="9">
        <v>497482735.79382217</v>
      </c>
    </row>
    <row r="381" spans="1:171" x14ac:dyDescent="0.25">
      <c r="A381" s="217" t="str">
        <f t="shared" si="42"/>
        <v>mtc_cumuni_glob</v>
      </c>
      <c r="B381" s="41" t="s">
        <v>135</v>
      </c>
      <c r="C381" s="42" t="s">
        <v>136</v>
      </c>
      <c r="D381" s="88" t="s">
        <v>15</v>
      </c>
      <c r="E381" s="6" t="s">
        <v>46</v>
      </c>
      <c r="F381" s="88" t="s">
        <v>74</v>
      </c>
      <c r="G381" s="88" t="s">
        <v>59</v>
      </c>
      <c r="H381" s="88" t="s">
        <v>60</v>
      </c>
      <c r="I381" s="106">
        <v>1900</v>
      </c>
      <c r="J381" s="106">
        <v>2008</v>
      </c>
      <c r="K381" s="168" t="s">
        <v>75</v>
      </c>
      <c r="L381" s="8" t="str">
        <f>C381&amp;"_"&amp;H381&amp;"_"&amp;E381</f>
        <v>mtc_cumuni_glob</v>
      </c>
      <c r="M381" s="9">
        <v>1327.8179387742123</v>
      </c>
      <c r="N381" s="9">
        <v>5229.9835037229022</v>
      </c>
      <c r="O381" s="9">
        <v>15199.759051322026</v>
      </c>
      <c r="P381" s="20">
        <v>30248.505696954468</v>
      </c>
      <c r="Q381" s="20">
        <v>50934.514577499212</v>
      </c>
      <c r="R381" s="20">
        <v>76576.338416917817</v>
      </c>
      <c r="S381" s="20">
        <v>107871.8951086594</v>
      </c>
      <c r="T381" s="20">
        <v>145129.30388957399</v>
      </c>
      <c r="U381" s="20">
        <v>188721.62962006853</v>
      </c>
      <c r="V381" s="20">
        <v>239100.02289120195</v>
      </c>
      <c r="W381" s="20">
        <v>297037.37107300974</v>
      </c>
      <c r="X381" s="20">
        <v>363169.63626032003</v>
      </c>
      <c r="Y381" s="20">
        <v>438241.76025904191</v>
      </c>
      <c r="Z381" s="20">
        <v>523114.43867598561</v>
      </c>
      <c r="AA381" s="20">
        <v>618765.72308762954</v>
      </c>
      <c r="AB381" s="20">
        <v>726285.23116481921</v>
      </c>
      <c r="AC381" s="20">
        <v>846859.06685978116</v>
      </c>
      <c r="AD381" s="20">
        <v>981744.63922515523</v>
      </c>
      <c r="AE381" s="20">
        <v>1132236.5868674177</v>
      </c>
      <c r="AF381" s="20">
        <v>1301240.0358622242</v>
      </c>
      <c r="AG381" s="20">
        <v>1514024.4203506063</v>
      </c>
      <c r="AH381" s="20">
        <v>1716434.5195473488</v>
      </c>
      <c r="AI381" s="20">
        <v>1909487.2329695399</v>
      </c>
      <c r="AJ381" s="20">
        <v>2134407.4101175535</v>
      </c>
      <c r="AK381" s="20">
        <v>2412763.2442523804</v>
      </c>
      <c r="AL381" s="20">
        <v>2701108.0747601693</v>
      </c>
      <c r="AM381" s="20">
        <v>3026651.2576175607</v>
      </c>
      <c r="AN381" s="20">
        <v>3429648.5109685538</v>
      </c>
      <c r="AO381" s="20">
        <v>3855389.0018810611</v>
      </c>
      <c r="AP381" s="20">
        <v>4321199.721595753</v>
      </c>
      <c r="AQ381" s="20">
        <v>4727475.4330743803</v>
      </c>
      <c r="AR381" s="20">
        <v>5051518.9395665657</v>
      </c>
      <c r="AS381" s="20">
        <v>5316078.9599313606</v>
      </c>
      <c r="AT381" s="20">
        <v>5518567.425841867</v>
      </c>
      <c r="AU381" s="20">
        <v>5764212.2411431801</v>
      </c>
      <c r="AV381" s="20">
        <v>6049293.3981013941</v>
      </c>
      <c r="AW381" s="20">
        <v>6362335.1026897924</v>
      </c>
      <c r="AX381" s="20">
        <v>6733730.2734747212</v>
      </c>
      <c r="AY381" s="20">
        <v>7123330.2502916008</v>
      </c>
      <c r="AZ381" s="20">
        <v>7549520.93068795</v>
      </c>
      <c r="BA381" s="20">
        <v>8022099.3757469757</v>
      </c>
      <c r="BB381" s="20">
        <v>8543352.5182011873</v>
      </c>
      <c r="BC381" s="20">
        <v>9118151.7920544818</v>
      </c>
      <c r="BD381" s="20">
        <v>9748616.0968700312</v>
      </c>
      <c r="BE381" s="20">
        <v>10428753.830376128</v>
      </c>
      <c r="BF381" s="20">
        <v>11160000.233603176</v>
      </c>
      <c r="BG381" s="20">
        <v>11964156.365524933</v>
      </c>
      <c r="BH381" s="20">
        <v>12908484.048432885</v>
      </c>
      <c r="BI381" s="20">
        <v>14004597.427716816</v>
      </c>
      <c r="BJ381" s="20">
        <v>15269606.888074765</v>
      </c>
      <c r="BK381" s="20">
        <v>16892237.815292794</v>
      </c>
      <c r="BL381" s="20">
        <v>18827622.757980529</v>
      </c>
      <c r="BM381" s="20">
        <v>21069960.329227015</v>
      </c>
      <c r="BN381" s="20">
        <v>23687496.630398136</v>
      </c>
      <c r="BO381" s="20">
        <v>26593838.901537441</v>
      </c>
      <c r="BP381" s="20">
        <v>29650471.798374552</v>
      </c>
      <c r="BQ381" s="20">
        <v>32841396.362060275</v>
      </c>
      <c r="BR381" s="20">
        <v>36169043.855351008</v>
      </c>
      <c r="BS381" s="20">
        <v>39833037.15511319</v>
      </c>
      <c r="BT381" s="20">
        <v>43877560.778716043</v>
      </c>
      <c r="BU381" s="20">
        <v>48320979.698003218</v>
      </c>
      <c r="BV381" s="20">
        <v>53142943.423559427</v>
      </c>
      <c r="BW381" s="20">
        <v>58903943.423559427</v>
      </c>
      <c r="BX381" s="20">
        <v>64832943.423559427</v>
      </c>
      <c r="BY381" s="20">
        <v>69899943.423559442</v>
      </c>
      <c r="BZ381" s="20">
        <v>76020943.423559442</v>
      </c>
      <c r="CA381" s="20">
        <v>82559943.423559427</v>
      </c>
      <c r="CB381" s="20">
        <v>88804943.423559442</v>
      </c>
      <c r="CC381" s="20">
        <v>95300943.423559442</v>
      </c>
      <c r="CD381" s="20">
        <v>102284943.42355943</v>
      </c>
      <c r="CE381" s="20">
        <v>110162943.42355944</v>
      </c>
      <c r="CF381" s="20">
        <v>118623943.42355944</v>
      </c>
      <c r="CG381" s="20">
        <v>127430943.42355943</v>
      </c>
      <c r="CH381" s="20">
        <v>136906943.42355943</v>
      </c>
      <c r="CI381" s="20">
        <v>147640943.42355943</v>
      </c>
      <c r="CJ381" s="20">
        <v>157262943.42355943</v>
      </c>
      <c r="CK381" s="20">
        <v>167599943.42355946</v>
      </c>
      <c r="CL381" s="20">
        <v>179646943.42355943</v>
      </c>
      <c r="CM381" s="20">
        <v>192186943.42355946</v>
      </c>
      <c r="CN381" s="20">
        <v>202889943.42355943</v>
      </c>
      <c r="CO381" s="20">
        <v>216453943.42355943</v>
      </c>
      <c r="CP381" s="20">
        <v>230754943.42355943</v>
      </c>
      <c r="CQ381" s="20">
        <v>244498943.42355943</v>
      </c>
      <c r="CR381" s="20">
        <v>255786943.42355943</v>
      </c>
      <c r="CS381" s="20">
        <v>266318943.42355943</v>
      </c>
      <c r="CT381" s="20">
        <v>277827943.42355943</v>
      </c>
      <c r="CU381" s="20">
        <v>288161943.42355943</v>
      </c>
      <c r="CV381" s="20">
        <v>297760943.42355943</v>
      </c>
      <c r="CW381" s="20">
        <v>308689943.42355943</v>
      </c>
      <c r="CX381" s="20">
        <v>319699943.42355943</v>
      </c>
      <c r="CY381" s="19">
        <v>330881943.42355943</v>
      </c>
      <c r="CZ381" s="19">
        <v>342122943.42355949</v>
      </c>
      <c r="DA381" s="19">
        <v>354553943.42355943</v>
      </c>
      <c r="DB381" s="19">
        <v>372135943.42355943</v>
      </c>
      <c r="DC381" s="19">
        <v>391342943.42355943</v>
      </c>
      <c r="DD381" s="19">
        <v>414048943.42355943</v>
      </c>
      <c r="DE381" s="19">
        <v>438326943.42355943</v>
      </c>
      <c r="DF381" s="19">
        <v>464856943.42355949</v>
      </c>
      <c r="DG381" s="19">
        <v>487578943.42355943</v>
      </c>
      <c r="DH381" s="19">
        <v>511835943.42355943</v>
      </c>
      <c r="DI381" s="19">
        <v>536763943.42355943</v>
      </c>
      <c r="DJ381" s="19">
        <v>562194943.42355943</v>
      </c>
      <c r="DK381" s="19">
        <v>589065943.42355943</v>
      </c>
      <c r="DL381" s="19">
        <v>620188336.62594044</v>
      </c>
      <c r="DM381" s="9">
        <v>654823660.21522605</v>
      </c>
      <c r="DN381" s="9">
        <v>693056871.1914165</v>
      </c>
      <c r="DO381" s="9">
        <v>734789935.55451179</v>
      </c>
      <c r="DP381" s="9">
        <v>779916653.3045119</v>
      </c>
      <c r="DQ381" s="9">
        <v>827989945.67951179</v>
      </c>
    </row>
    <row r="382" spans="1:171" x14ac:dyDescent="0.25">
      <c r="F382" s="91"/>
      <c r="G382" s="91"/>
      <c r="H382" s="91"/>
      <c r="I382" s="106"/>
      <c r="J382" s="106"/>
      <c r="K382" s="179"/>
      <c r="L382" s="7"/>
    </row>
    <row r="383" spans="1:171" x14ac:dyDescent="0.25">
      <c r="A383" s="217" t="str">
        <f t="shared" si="42"/>
        <v>mtc_avgcap_core</v>
      </c>
      <c r="B383" s="41" t="s">
        <v>135</v>
      </c>
      <c r="C383" s="42" t="s">
        <v>136</v>
      </c>
      <c r="D383" s="88" t="s">
        <v>137</v>
      </c>
      <c r="E383" s="6" t="s">
        <v>44</v>
      </c>
      <c r="F383" s="87" t="s">
        <v>62</v>
      </c>
      <c r="G383" s="87" t="s">
        <v>53</v>
      </c>
      <c r="H383" s="87" t="s">
        <v>61</v>
      </c>
      <c r="I383" s="106">
        <v>1900</v>
      </c>
      <c r="J383" s="106">
        <v>2008</v>
      </c>
      <c r="K383" s="168" t="s">
        <v>75</v>
      </c>
      <c r="L383" s="8" t="str">
        <f>C383&amp;"_"&amp;H383&amp;"_"&amp;E383</f>
        <v>mtc_avgcap_core</v>
      </c>
      <c r="M383" s="131">
        <v>1.0187480052901827E-3</v>
      </c>
      <c r="N383" s="131">
        <v>1.0647496857740838E-3</v>
      </c>
      <c r="O383" s="131">
        <v>1.1183946965621682E-3</v>
      </c>
      <c r="P383" s="131">
        <v>1.1747152262224275E-3</v>
      </c>
      <c r="Q383" s="131">
        <v>1.2338433595514571E-3</v>
      </c>
      <c r="R383" s="131">
        <v>1.2959176354026321E-3</v>
      </c>
      <c r="S383" s="131">
        <v>1.3610833588024189E-3</v>
      </c>
      <c r="T383" s="131">
        <v>1.429492928004465E-3</v>
      </c>
      <c r="U383" s="131">
        <v>1.5013061771875092E-3</v>
      </c>
      <c r="V383" s="131">
        <v>1.576690735540011E-3</v>
      </c>
      <c r="W383" s="131">
        <v>1.6558224035033299E-3</v>
      </c>
      <c r="X383" s="131">
        <v>1.7388855469893806E-3</v>
      </c>
      <c r="Y383" s="131">
        <v>1.8260735104173769E-3</v>
      </c>
      <c r="Z383" s="131">
        <v>1.9175890494636273E-3</v>
      </c>
      <c r="AA383" s="131">
        <v>2.0136447844514684E-3</v>
      </c>
      <c r="AB383" s="131">
        <v>2.1144636753572259E-3</v>
      </c>
      <c r="AC383" s="131">
        <v>2.2202795194535951E-3</v>
      </c>
      <c r="AD383" s="131">
        <v>2.3313374726539465E-3</v>
      </c>
      <c r="AE383" s="131">
        <v>2.4478945956781209E-3</v>
      </c>
      <c r="AF383" s="131">
        <v>2.5702204262088748E-3</v>
      </c>
      <c r="AG383" s="131">
        <v>2.6985975782603954E-3</v>
      </c>
      <c r="AH383" s="131">
        <v>2.833322370041727E-3</v>
      </c>
      <c r="AI383" s="131">
        <v>2.9747054816561839E-3</v>
      </c>
      <c r="AJ383" s="131">
        <v>3.1230726440378697E-3</v>
      </c>
      <c r="AK383" s="131">
        <v>3.2787653605939734E-3</v>
      </c>
      <c r="AL383" s="131">
        <v>3.4421416630910978E-3</v>
      </c>
      <c r="AM383" s="131">
        <v>3.6135769033916487E-3</v>
      </c>
      <c r="AN383" s="131">
        <v>3.7934645827209139E-3</v>
      </c>
      <c r="AO383" s="131">
        <v>3.9822172202337875E-3</v>
      </c>
      <c r="AP383" s="131">
        <v>4.1802672627124357E-3</v>
      </c>
      <c r="AQ383" s="131">
        <v>4.3880680373312459E-3</v>
      </c>
      <c r="AR383" s="131">
        <v>4.6060947495044297E-3</v>
      </c>
      <c r="AS383" s="131">
        <v>4.8348455279230316E-3</v>
      </c>
      <c r="AT383" s="131">
        <v>5.1038021346412272E-3</v>
      </c>
      <c r="AU383" s="131">
        <v>5.2095580575764284E-3</v>
      </c>
      <c r="AV383" s="131">
        <v>5.3604667754762877E-3</v>
      </c>
      <c r="AW383" s="131">
        <v>5.5250445101382587E-3</v>
      </c>
      <c r="AX383" s="131">
        <v>5.7365257289464884E-3</v>
      </c>
      <c r="AY383" s="131">
        <v>5.9460568431051524E-3</v>
      </c>
      <c r="AZ383" s="131">
        <v>6.177621037343508E-3</v>
      </c>
      <c r="BA383" s="131">
        <v>6.4178917373404155E-3</v>
      </c>
      <c r="BB383" s="131">
        <v>6.6671821402565648E-3</v>
      </c>
      <c r="BC383" s="131">
        <v>6.9258160561357128E-3</v>
      </c>
      <c r="BD383" s="131">
        <v>7.1941282364623958E-3</v>
      </c>
      <c r="BE383" s="131">
        <v>7.4724647113536217E-3</v>
      </c>
      <c r="BF383" s="131">
        <v>7.7611831355027033E-3</v>
      </c>
      <c r="BG383" s="131">
        <v>8.0606531430419525E-3</v>
      </c>
      <c r="BH383" s="131">
        <v>8.5363311318056752E-3</v>
      </c>
      <c r="BI383" s="131">
        <v>8.946901160063761E-3</v>
      </c>
      <c r="BJ383" s="131">
        <v>9.1745230651419114E-3</v>
      </c>
      <c r="BK383" s="131">
        <v>9.0645181987611175E-3</v>
      </c>
      <c r="BL383" s="131">
        <v>8.7812581675209087E-3</v>
      </c>
      <c r="BM383" s="131">
        <v>8.6775005826086188E-3</v>
      </c>
      <c r="BN383" s="131">
        <v>8.7568817048293938E-3</v>
      </c>
      <c r="BO383" s="131">
        <v>8.7617943060378806E-3</v>
      </c>
      <c r="BP383" s="131">
        <v>8.8671645685224672E-3</v>
      </c>
      <c r="BQ383" s="131">
        <v>1.0396950036736193E-2</v>
      </c>
      <c r="BR383" s="131">
        <v>1.0141958493459712E-2</v>
      </c>
      <c r="BS383" s="131">
        <v>1.0165549584309966E-2</v>
      </c>
      <c r="BT383" s="131">
        <v>9.934724209370055E-3</v>
      </c>
      <c r="BU383" s="131">
        <v>1.1890934998613083E-2</v>
      </c>
      <c r="BV383" s="131">
        <v>1.189504622638432E-2</v>
      </c>
      <c r="BW383" s="131">
        <v>1.1899157454155556E-2</v>
      </c>
      <c r="BX383" s="131">
        <v>1.1903268681926793E-2</v>
      </c>
      <c r="BY383" s="131">
        <v>1.190737990969803E-2</v>
      </c>
      <c r="BZ383" s="131">
        <v>1.1911491137469267E-2</v>
      </c>
      <c r="CA383" s="131">
        <v>1.1915602365240502E-2</v>
      </c>
      <c r="CB383" s="131">
        <v>1.1919713593011741E-2</v>
      </c>
      <c r="CC383" s="131">
        <v>1.1923824820782978E-2</v>
      </c>
      <c r="CD383" s="131">
        <v>1.1927936048554215E-2</v>
      </c>
      <c r="CE383" s="131">
        <v>1.193204727632545E-2</v>
      </c>
      <c r="CF383" s="131">
        <v>1.1936158504096687E-2</v>
      </c>
      <c r="CG383" s="131">
        <v>1.1940269731867924E-2</v>
      </c>
      <c r="CH383" s="131">
        <v>1.1944380959639161E-2</v>
      </c>
      <c r="CI383" s="131">
        <v>1.1948492187410396E-2</v>
      </c>
      <c r="CJ383" s="131">
        <v>1.1952603415181635E-2</v>
      </c>
      <c r="CK383" s="131">
        <v>1.1956714642952872E-2</v>
      </c>
      <c r="CL383" s="131">
        <v>1.1960825870724107E-2</v>
      </c>
      <c r="CM383" s="131">
        <v>1.1964937098495344E-2</v>
      </c>
      <c r="CN383" s="131">
        <v>1.1969048326266581E-2</v>
      </c>
      <c r="CO383" s="131">
        <v>1.1973159554037818E-2</v>
      </c>
      <c r="CP383" s="131">
        <v>1.1977270781809053E-2</v>
      </c>
      <c r="CQ383" s="131">
        <v>1.198138200958029E-2</v>
      </c>
      <c r="CR383" s="131">
        <v>1.1567130069821567E-2</v>
      </c>
      <c r="CS383" s="131">
        <v>1.1577050528571428E-2</v>
      </c>
      <c r="CT383" s="131">
        <v>1.1657046012423712E-2</v>
      </c>
      <c r="CU383" s="131">
        <v>1.1882037606907894E-2</v>
      </c>
      <c r="CV383" s="131">
        <v>1.2278617680214722E-2</v>
      </c>
      <c r="CW383" s="131">
        <v>1.3337769821134868E-2</v>
      </c>
      <c r="CX383" s="131">
        <v>1.4639108814851769E-2</v>
      </c>
      <c r="CY383" s="131">
        <v>1.5903949318113772E-2</v>
      </c>
      <c r="CZ383" s="131">
        <v>1.7172275554906542E-2</v>
      </c>
      <c r="DA383" s="131">
        <v>1.852705245437956E-2</v>
      </c>
      <c r="DB383" s="131">
        <v>2.0217000583352504E-2</v>
      </c>
      <c r="DC383" s="131">
        <v>2.3978081846883419E-2</v>
      </c>
      <c r="DD383" s="131">
        <v>2.5723212923094867E-2</v>
      </c>
      <c r="DE383" s="131">
        <v>2.7513957701383304E-2</v>
      </c>
      <c r="DF383" s="131">
        <v>3.0105860131986004E-2</v>
      </c>
      <c r="DG383" s="131">
        <v>3.1650005534717814E-2</v>
      </c>
      <c r="DH383" s="131">
        <v>3.2538783786564725E-2</v>
      </c>
      <c r="DI383" s="131">
        <v>3.2290464100877603E-2</v>
      </c>
      <c r="DJ383" s="131">
        <v>3.2522041196506403E-2</v>
      </c>
      <c r="DK383" s="131">
        <v>3.3354036863706776E-2</v>
      </c>
      <c r="DL383" s="131">
        <v>3.4142493118292767E-2</v>
      </c>
      <c r="DM383" s="131">
        <v>3.5014521509617466E-2</v>
      </c>
      <c r="DN383" s="131">
        <v>3.5894531914559692E-2</v>
      </c>
      <c r="DO383" s="131">
        <v>3.6525239992604215E-2</v>
      </c>
      <c r="DP383" s="131">
        <v>3.7117862515853792E-2</v>
      </c>
      <c r="DQ383" s="131">
        <v>3.7249258391505002E-2</v>
      </c>
      <c r="DR383" s="131"/>
      <c r="DS383" s="131"/>
      <c r="DT383" s="9"/>
      <c r="DU383" s="9"/>
      <c r="DV383" s="9"/>
      <c r="DW383" s="9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</row>
    <row r="384" spans="1:171" x14ac:dyDescent="0.25">
      <c r="A384" s="217" t="str">
        <f t="shared" si="42"/>
        <v>mtc_avgcap_rimFSU</v>
      </c>
      <c r="B384" s="41" t="s">
        <v>135</v>
      </c>
      <c r="C384" s="42" t="s">
        <v>136</v>
      </c>
      <c r="D384" s="88" t="s">
        <v>71</v>
      </c>
      <c r="E384" s="6" t="s">
        <v>205</v>
      </c>
      <c r="F384" s="87" t="s">
        <v>62</v>
      </c>
      <c r="G384" s="87" t="s">
        <v>53</v>
      </c>
      <c r="H384" s="87" t="s">
        <v>61</v>
      </c>
      <c r="I384" s="106">
        <v>1900</v>
      </c>
      <c r="J384" s="106">
        <v>2008</v>
      </c>
      <c r="K384" s="168" t="s">
        <v>75</v>
      </c>
      <c r="L384" s="8" t="str">
        <f>C384&amp;"_"&amp;H384&amp;"_"&amp;E384</f>
        <v>mtc_avgcap_rimFSU</v>
      </c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>
        <v>4.6060947495044297E-3</v>
      </c>
      <c r="AS384" s="131">
        <v>4.8348455279230316E-3</v>
      </c>
      <c r="AT384" s="131">
        <v>5.1038021346412272E-3</v>
      </c>
      <c r="AU384" s="131">
        <v>5.2095580575764284E-3</v>
      </c>
      <c r="AV384" s="131">
        <v>5.3604667754762877E-3</v>
      </c>
      <c r="AW384" s="131">
        <v>5.5250445101382587E-3</v>
      </c>
      <c r="AX384" s="131">
        <v>5.7365257289464884E-3</v>
      </c>
      <c r="AY384" s="131">
        <v>5.9460568431051524E-3</v>
      </c>
      <c r="AZ384" s="131">
        <v>6.177621037343508E-3</v>
      </c>
      <c r="BA384" s="131">
        <v>6.4178917373404155E-3</v>
      </c>
      <c r="BB384" s="131">
        <v>6.6671821402565648E-3</v>
      </c>
      <c r="BC384" s="131">
        <v>6.9258160561357128E-3</v>
      </c>
      <c r="BD384" s="131">
        <v>7.1941282364623958E-3</v>
      </c>
      <c r="BE384" s="131">
        <v>7.4724647113536217E-3</v>
      </c>
      <c r="BF384" s="131">
        <v>7.7611831355027033E-3</v>
      </c>
      <c r="BG384" s="131">
        <v>8.0606531430419525E-3</v>
      </c>
      <c r="BH384" s="131">
        <v>8.5363311318056752E-3</v>
      </c>
      <c r="BI384" s="131">
        <v>8.946901160063761E-3</v>
      </c>
      <c r="BJ384" s="131">
        <v>9.1745230651419114E-3</v>
      </c>
      <c r="BK384" s="131">
        <v>9.0645181987611175E-3</v>
      </c>
      <c r="BL384" s="131">
        <v>8.7812581675209087E-3</v>
      </c>
      <c r="BM384" s="131">
        <v>8.6775005826086188E-3</v>
      </c>
      <c r="BN384" s="131">
        <v>8.7568817048293938E-3</v>
      </c>
      <c r="BO384" s="131">
        <v>8.7617943060378806E-3</v>
      </c>
      <c r="BP384" s="131">
        <v>8.8671645685224672E-3</v>
      </c>
      <c r="BQ384" s="131">
        <v>1.0396950036736193E-2</v>
      </c>
      <c r="BR384" s="131">
        <v>1.0141958493459712E-2</v>
      </c>
      <c r="BS384" s="131">
        <v>1.0165549584309966E-2</v>
      </c>
      <c r="BT384" s="131">
        <v>9.934724209370055E-3</v>
      </c>
      <c r="BU384" s="131">
        <v>1.1890934998613083E-2</v>
      </c>
      <c r="BV384" s="131">
        <v>1.189504622638432E-2</v>
      </c>
      <c r="BW384" s="131">
        <v>1.1899157454155556E-2</v>
      </c>
      <c r="BX384" s="131">
        <v>1.1903268681926793E-2</v>
      </c>
      <c r="BY384" s="131">
        <v>1.190737990969803E-2</v>
      </c>
      <c r="BZ384" s="131">
        <v>1.1911491137469267E-2</v>
      </c>
      <c r="CA384" s="131">
        <v>1.1915602365240502E-2</v>
      </c>
      <c r="CB384" s="131">
        <v>1.1919713593011741E-2</v>
      </c>
      <c r="CC384" s="131">
        <v>1.1923824820782978E-2</v>
      </c>
      <c r="CD384" s="131">
        <v>1.1927936048554215E-2</v>
      </c>
      <c r="CE384" s="131">
        <v>1.193204727632545E-2</v>
      </c>
      <c r="CF384" s="131">
        <v>1.1936158504096687E-2</v>
      </c>
      <c r="CG384" s="131">
        <v>1.1940269731867924E-2</v>
      </c>
      <c r="CH384" s="131">
        <v>1.1944380959639161E-2</v>
      </c>
      <c r="CI384" s="131">
        <v>1.1948492187410396E-2</v>
      </c>
      <c r="CJ384" s="131">
        <v>1.1952603415181635E-2</v>
      </c>
      <c r="CK384" s="131">
        <v>1.1956714642952872E-2</v>
      </c>
      <c r="CL384" s="131">
        <v>1.1960825870724107E-2</v>
      </c>
      <c r="CM384" s="131">
        <v>1.1964937098495344E-2</v>
      </c>
      <c r="CN384" s="131">
        <v>1.1969048326266581E-2</v>
      </c>
      <c r="CO384" s="131">
        <v>1.1973159554037818E-2</v>
      </c>
      <c r="CP384" s="131">
        <v>1.1977270781809053E-2</v>
      </c>
      <c r="CQ384" s="131">
        <v>1.198138200958029E-2</v>
      </c>
      <c r="CR384" s="131">
        <v>1.1567130069821567E-2</v>
      </c>
      <c r="CS384" s="131">
        <v>1.1577050528571428E-2</v>
      </c>
      <c r="CT384" s="131">
        <v>1.1657046012423712E-2</v>
      </c>
      <c r="CU384" s="131">
        <v>1.1882037606907894E-2</v>
      </c>
      <c r="CV384" s="131">
        <v>1.2278617680214722E-2</v>
      </c>
      <c r="CW384" s="131">
        <v>1.3337769821134868E-2</v>
      </c>
      <c r="CX384" s="131">
        <v>1.4639108814851769E-2</v>
      </c>
      <c r="CY384" s="131">
        <v>1.5903949318113772E-2</v>
      </c>
      <c r="CZ384" s="131">
        <v>1.7172275554906542E-2</v>
      </c>
      <c r="DA384" s="131">
        <v>1.852705245437956E-2</v>
      </c>
      <c r="DB384" s="131">
        <v>2.0217000583352504E-2</v>
      </c>
      <c r="DC384" s="131">
        <v>2.3978081846883419E-2</v>
      </c>
      <c r="DD384" s="131">
        <v>2.5723212923094867E-2</v>
      </c>
      <c r="DE384" s="131">
        <v>2.7513957701383304E-2</v>
      </c>
      <c r="DF384" s="131">
        <v>3.0105860131986004E-2</v>
      </c>
      <c r="DG384" s="131">
        <v>3.1650005534717814E-2</v>
      </c>
      <c r="DH384" s="131">
        <v>3.2538783786564725E-2</v>
      </c>
      <c r="DI384" s="131">
        <v>3.2290464100877603E-2</v>
      </c>
      <c r="DJ384" s="131">
        <v>3.2522041196506403E-2</v>
      </c>
      <c r="DK384" s="131">
        <v>3.3354036863706776E-2</v>
      </c>
      <c r="DL384" s="131">
        <v>3.4142493118292767E-2</v>
      </c>
      <c r="DM384" s="131">
        <v>3.5014521509617466E-2</v>
      </c>
      <c r="DN384" s="131">
        <v>3.5894531914559692E-2</v>
      </c>
      <c r="DO384" s="131">
        <v>3.6525239992604215E-2</v>
      </c>
      <c r="DP384" s="131">
        <v>3.7117862515853792E-2</v>
      </c>
      <c r="DQ384" s="131">
        <v>3.7249258391505002E-2</v>
      </c>
      <c r="DR384" s="131"/>
      <c r="DS384" s="131"/>
      <c r="DT384" s="9"/>
      <c r="DU384" s="9"/>
      <c r="DV384" s="9"/>
      <c r="DW384" s="9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</row>
    <row r="385" spans="1:171" x14ac:dyDescent="0.25">
      <c r="A385" s="217" t="str">
        <f t="shared" si="42"/>
        <v>mtc_avgcap_rim</v>
      </c>
      <c r="B385" s="41" t="s">
        <v>135</v>
      </c>
      <c r="C385" s="42" t="s">
        <v>136</v>
      </c>
      <c r="D385" s="88" t="s">
        <v>138</v>
      </c>
      <c r="E385" s="6" t="s">
        <v>152</v>
      </c>
      <c r="F385" s="87" t="s">
        <v>62</v>
      </c>
      <c r="G385" s="87" t="s">
        <v>53</v>
      </c>
      <c r="H385" s="87" t="s">
        <v>61</v>
      </c>
      <c r="I385" s="106">
        <v>1900</v>
      </c>
      <c r="J385" s="106">
        <v>2008</v>
      </c>
      <c r="K385" s="168" t="s">
        <v>75</v>
      </c>
      <c r="L385" s="8" t="str">
        <f>C385&amp;"_"&amp;H385&amp;"_"&amp;E385</f>
        <v>mtc_avgcap_rim</v>
      </c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>
        <v>1.6558224035033299E-3</v>
      </c>
      <c r="X385" s="131">
        <v>1.7388855469893806E-3</v>
      </c>
      <c r="Y385" s="131">
        <v>1.8260735104173769E-3</v>
      </c>
      <c r="Z385" s="131">
        <v>1.9175890494636273E-3</v>
      </c>
      <c r="AA385" s="131">
        <v>2.0136447844514684E-3</v>
      </c>
      <c r="AB385" s="131">
        <v>2.1144636753572259E-3</v>
      </c>
      <c r="AC385" s="131">
        <v>2.2202795194535951E-3</v>
      </c>
      <c r="AD385" s="131">
        <v>2.3313374726539465E-3</v>
      </c>
      <c r="AE385" s="131">
        <v>2.4478945956781209E-3</v>
      </c>
      <c r="AF385" s="131">
        <v>2.5702204262088748E-3</v>
      </c>
      <c r="AG385" s="131">
        <v>2.6985975782603954E-3</v>
      </c>
      <c r="AH385" s="131">
        <v>2.833322370041727E-3</v>
      </c>
      <c r="AI385" s="131">
        <v>2.9747054816561839E-3</v>
      </c>
      <c r="AJ385" s="131">
        <v>3.1230726440378697E-3</v>
      </c>
      <c r="AK385" s="131">
        <v>3.2787653605939734E-3</v>
      </c>
      <c r="AL385" s="131">
        <v>3.4421416630910978E-3</v>
      </c>
      <c r="AM385" s="131">
        <v>3.6135769033916487E-3</v>
      </c>
      <c r="AN385" s="131">
        <v>3.7934645827209139E-3</v>
      </c>
      <c r="AO385" s="131">
        <v>3.9822172202337875E-3</v>
      </c>
      <c r="AP385" s="131">
        <v>4.1802672627124357E-3</v>
      </c>
      <c r="AQ385" s="131">
        <v>4.3880680373312459E-3</v>
      </c>
      <c r="AR385" s="131">
        <v>4.6060947495044297E-3</v>
      </c>
      <c r="AS385" s="131">
        <v>4.8348455279230316E-3</v>
      </c>
      <c r="AT385" s="131">
        <v>5.1038021346412272E-3</v>
      </c>
      <c r="AU385" s="131">
        <v>5.2095580575764284E-3</v>
      </c>
      <c r="AV385" s="131">
        <v>5.3604667754762877E-3</v>
      </c>
      <c r="AW385" s="131">
        <v>5.5250445101382587E-3</v>
      </c>
      <c r="AX385" s="131">
        <v>5.7365257289464884E-3</v>
      </c>
      <c r="AY385" s="131">
        <v>5.9460568431051524E-3</v>
      </c>
      <c r="AZ385" s="131">
        <v>6.177621037343508E-3</v>
      </c>
      <c r="BA385" s="131">
        <v>6.4178917373404155E-3</v>
      </c>
      <c r="BB385" s="131">
        <v>6.6671821402565648E-3</v>
      </c>
      <c r="BC385" s="131">
        <v>6.9258160561357128E-3</v>
      </c>
      <c r="BD385" s="131">
        <v>7.1941282364623958E-3</v>
      </c>
      <c r="BE385" s="131">
        <v>7.4724647113536217E-3</v>
      </c>
      <c r="BF385" s="131">
        <v>7.7611831355027033E-3</v>
      </c>
      <c r="BG385" s="131">
        <v>8.0606531430419525E-3</v>
      </c>
      <c r="BH385" s="131">
        <v>8.5363311318056752E-3</v>
      </c>
      <c r="BI385" s="131">
        <v>8.946901160063761E-3</v>
      </c>
      <c r="BJ385" s="131">
        <v>9.1745230651419114E-3</v>
      </c>
      <c r="BK385" s="131">
        <v>9.0645181987611175E-3</v>
      </c>
      <c r="BL385" s="131">
        <v>8.7812581675209087E-3</v>
      </c>
      <c r="BM385" s="131">
        <v>8.6775005826086188E-3</v>
      </c>
      <c r="BN385" s="131">
        <v>8.7568817048293938E-3</v>
      </c>
      <c r="BO385" s="131">
        <v>8.7617943060378806E-3</v>
      </c>
      <c r="BP385" s="131">
        <v>8.8671645685224672E-3</v>
      </c>
      <c r="BQ385" s="131">
        <v>1.0396950036736193E-2</v>
      </c>
      <c r="BR385" s="131">
        <v>1.0141958493459712E-2</v>
      </c>
      <c r="BS385" s="131">
        <v>1.0165549584309966E-2</v>
      </c>
      <c r="BT385" s="131">
        <v>9.934724209370055E-3</v>
      </c>
      <c r="BU385" s="131">
        <v>1.1944575952122973E-2</v>
      </c>
      <c r="BV385" s="131">
        <v>1.2002328133404096E-2</v>
      </c>
      <c r="BW385" s="131">
        <v>1.2060080314685225E-2</v>
      </c>
      <c r="BX385" s="131">
        <v>1.2117832495966348E-2</v>
      </c>
      <c r="BY385" s="131">
        <v>1.2175584677247473E-2</v>
      </c>
      <c r="BZ385" s="131">
        <v>1.2233336858528596E-2</v>
      </c>
      <c r="CA385" s="131">
        <v>1.2291089039809725E-2</v>
      </c>
      <c r="CB385" s="131">
        <v>1.234884122109085E-2</v>
      </c>
      <c r="CC385" s="131">
        <v>1.2406593402371975E-2</v>
      </c>
      <c r="CD385" s="131">
        <v>1.2464345583653103E-2</v>
      </c>
      <c r="CE385" s="131">
        <v>1.2522097764934226E-2</v>
      </c>
      <c r="CF385" s="131">
        <v>1.2579849946215355E-2</v>
      </c>
      <c r="CG385" s="131">
        <v>1.2637602127496478E-2</v>
      </c>
      <c r="CH385" s="131">
        <v>1.2695354308777603E-2</v>
      </c>
      <c r="CI385" s="131">
        <v>1.2753106490058726E-2</v>
      </c>
      <c r="CJ385" s="131">
        <v>1.2810858671339853E-2</v>
      </c>
      <c r="CK385" s="131">
        <v>1.2868610852620976E-2</v>
      </c>
      <c r="CL385" s="131">
        <v>1.2926363033902105E-2</v>
      </c>
      <c r="CM385" s="131">
        <v>1.2984115215183232E-2</v>
      </c>
      <c r="CN385" s="131">
        <v>1.3041867396464357E-2</v>
      </c>
      <c r="CO385" s="131">
        <v>1.3099619577745482E-2</v>
      </c>
      <c r="CP385" s="131">
        <v>1.3157371759026606E-2</v>
      </c>
      <c r="CQ385" s="131">
        <v>1.321512394030773E-2</v>
      </c>
      <c r="CR385" s="131">
        <v>1.3272876121588856E-2</v>
      </c>
      <c r="CS385" s="131">
        <v>1.3330628302869983E-2</v>
      </c>
      <c r="CT385" s="131">
        <v>1.3388380484151106E-2</v>
      </c>
      <c r="CU385" s="131">
        <v>1.3446132665432235E-2</v>
      </c>
      <c r="CV385" s="131">
        <v>1.350388484671336E-2</v>
      </c>
      <c r="CW385" s="131">
        <v>1.3561637027994485E-2</v>
      </c>
      <c r="CX385" s="131">
        <v>1.3619389209275612E-2</v>
      </c>
      <c r="CY385" s="131">
        <v>1.3677141390556737E-2</v>
      </c>
      <c r="CZ385" s="131">
        <v>1.373489357183786E-2</v>
      </c>
      <c r="DA385" s="131">
        <v>1.3792645753118985E-2</v>
      </c>
      <c r="DB385" s="131">
        <v>1.3850397934400112E-2</v>
      </c>
      <c r="DC385" s="131">
        <v>1.3584922367781995E-2</v>
      </c>
      <c r="DD385" s="131">
        <v>1.3250197490436492E-2</v>
      </c>
      <c r="DE385" s="131">
        <v>1.4142019822244969E-2</v>
      </c>
      <c r="DF385" s="131">
        <v>1.5172862555043774E-2</v>
      </c>
      <c r="DG385" s="131">
        <v>1.6858595448234946E-2</v>
      </c>
      <c r="DH385" s="131">
        <v>1.9894672409369339E-2</v>
      </c>
      <c r="DI385" s="131">
        <v>2.006143348007372E-2</v>
      </c>
      <c r="DJ385" s="131">
        <v>2.0625215261531698E-2</v>
      </c>
      <c r="DK385" s="131">
        <v>1.9858843997069175E-2</v>
      </c>
      <c r="DL385" s="131">
        <v>2.265307517889974E-2</v>
      </c>
      <c r="DM385" s="131">
        <v>2.5622560310493054E-2</v>
      </c>
      <c r="DN385" s="131">
        <v>2.7854209955884904E-2</v>
      </c>
      <c r="DO385" s="131">
        <v>2.9980127095337528E-2</v>
      </c>
      <c r="DP385" s="131">
        <v>2.961354589557056E-2</v>
      </c>
      <c r="DQ385" s="131">
        <v>3.0912700317113226E-2</v>
      </c>
      <c r="DR385" s="131"/>
      <c r="DS385" s="131"/>
      <c r="DT385" s="9"/>
      <c r="DU385" s="9"/>
      <c r="DV385" s="9"/>
      <c r="DW385" s="9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</row>
    <row r="386" spans="1:171" x14ac:dyDescent="0.25">
      <c r="A386" s="217" t="str">
        <f t="shared" si="42"/>
        <v>mtc_avgcap_peri</v>
      </c>
      <c r="B386" s="41" t="s">
        <v>135</v>
      </c>
      <c r="C386" s="42" t="s">
        <v>136</v>
      </c>
      <c r="D386" s="88" t="s">
        <v>120</v>
      </c>
      <c r="E386" s="6" t="s">
        <v>45</v>
      </c>
      <c r="F386" s="87" t="s">
        <v>62</v>
      </c>
      <c r="G386" s="87" t="s">
        <v>53</v>
      </c>
      <c r="H386" s="87" t="s">
        <v>61</v>
      </c>
      <c r="I386" s="106">
        <v>1900</v>
      </c>
      <c r="J386" s="106">
        <v>2008</v>
      </c>
      <c r="K386" s="168" t="s">
        <v>75</v>
      </c>
      <c r="L386" s="8" t="str">
        <f>C386&amp;"_"&amp;H386&amp;"_"&amp;E386</f>
        <v>mtc_avgcap_peri</v>
      </c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  <c r="BI386" s="131"/>
      <c r="BJ386" s="131"/>
      <c r="BK386" s="131"/>
      <c r="BL386" s="131"/>
      <c r="BM386" s="131"/>
      <c r="BN386" s="131"/>
      <c r="BO386" s="131"/>
      <c r="BP386" s="131">
        <v>4.530549212991019E-3</v>
      </c>
      <c r="BQ386" s="131">
        <v>4.729306066778796E-3</v>
      </c>
      <c r="BR386" s="131">
        <v>4.9366741202566114E-3</v>
      </c>
      <c r="BS386" s="131">
        <v>5.15302176738515E-3</v>
      </c>
      <c r="BT386" s="131">
        <v>5.3787329619300848E-3</v>
      </c>
      <c r="BU386" s="131">
        <v>6.4356140625000001E-3</v>
      </c>
      <c r="BV386" s="131">
        <v>6.4356140625000001E-3</v>
      </c>
      <c r="BW386" s="131">
        <v>6.4356140625000001E-3</v>
      </c>
      <c r="BX386" s="131">
        <v>6.4356140625000001E-3</v>
      </c>
      <c r="BY386" s="131">
        <v>6.4356140625000001E-3</v>
      </c>
      <c r="BZ386" s="131">
        <v>6.4356140625000001E-3</v>
      </c>
      <c r="CA386" s="131">
        <v>6.4356140625000001E-3</v>
      </c>
      <c r="CB386" s="131">
        <v>6.4356140625000001E-3</v>
      </c>
      <c r="CC386" s="131">
        <v>6.4356140625000001E-3</v>
      </c>
      <c r="CD386" s="131">
        <v>6.4356140625000001E-3</v>
      </c>
      <c r="CE386" s="131">
        <v>6.4356140625000001E-3</v>
      </c>
      <c r="CF386" s="131">
        <v>6.4356140625000001E-3</v>
      </c>
      <c r="CG386" s="131">
        <v>6.4356140625000001E-3</v>
      </c>
      <c r="CH386" s="131">
        <v>6.4356140625000001E-3</v>
      </c>
      <c r="CI386" s="131">
        <v>6.4356140625000001E-3</v>
      </c>
      <c r="CJ386" s="131">
        <v>6.4356140625000001E-3</v>
      </c>
      <c r="CK386" s="131">
        <v>6.4356140625000001E-3</v>
      </c>
      <c r="CL386" s="131">
        <v>6.4356140625000001E-3</v>
      </c>
      <c r="CM386" s="131">
        <v>6.4356140625000001E-3</v>
      </c>
      <c r="CN386" s="131">
        <v>6.4356140625000001E-3</v>
      </c>
      <c r="CO386" s="131">
        <v>6.4356140625000001E-3</v>
      </c>
      <c r="CP386" s="131">
        <v>6.4356140625000001E-3</v>
      </c>
      <c r="CQ386" s="131">
        <v>6.4356140625000001E-3</v>
      </c>
      <c r="CR386" s="131">
        <v>6.4356140625000001E-3</v>
      </c>
      <c r="CS386" s="131">
        <v>6.4356140625000001E-3</v>
      </c>
      <c r="CT386" s="131">
        <v>6.4356140625000001E-3</v>
      </c>
      <c r="CU386" s="131">
        <v>6.4356140625000001E-3</v>
      </c>
      <c r="CV386" s="131">
        <v>6.4356140625000001E-3</v>
      </c>
      <c r="CW386" s="131">
        <v>6.4356140625000001E-3</v>
      </c>
      <c r="CX386" s="131">
        <v>6.4356140625000001E-3</v>
      </c>
      <c r="CY386" s="131">
        <v>6.4356140625000001E-3</v>
      </c>
      <c r="CZ386" s="131">
        <v>6.4356140625000001E-3</v>
      </c>
      <c r="DA386" s="131">
        <v>6.4356140625000001E-3</v>
      </c>
      <c r="DB386" s="131">
        <v>6.4356140625000001E-3</v>
      </c>
      <c r="DC386" s="131">
        <v>6.4356140625000001E-3</v>
      </c>
      <c r="DD386" s="131">
        <v>6.4356140625000001E-3</v>
      </c>
      <c r="DE386" s="131">
        <v>6.4356140625000001E-3</v>
      </c>
      <c r="DF386" s="131">
        <v>6.4356140625000001E-3</v>
      </c>
      <c r="DG386" s="131">
        <v>6.4356140625000001E-3</v>
      </c>
      <c r="DH386" s="131">
        <v>6.4356140625000001E-3</v>
      </c>
      <c r="DI386" s="131">
        <v>6.4356140625000001E-3</v>
      </c>
      <c r="DJ386" s="131">
        <v>6.4356140625000001E-3</v>
      </c>
      <c r="DK386" s="131">
        <v>6.4356140625000001E-3</v>
      </c>
      <c r="DL386" s="131">
        <v>6.4356140625000001E-3</v>
      </c>
      <c r="DM386" s="131">
        <v>6.4356140625000001E-3</v>
      </c>
      <c r="DN386" s="131">
        <v>6.4356140625000001E-3</v>
      </c>
      <c r="DO386" s="131">
        <v>6.4356140625000001E-3</v>
      </c>
      <c r="DP386" s="131">
        <v>6.4356140625000001E-3</v>
      </c>
      <c r="DQ386" s="131">
        <v>6.4356140625000001E-3</v>
      </c>
      <c r="DR386" s="131"/>
      <c r="DS386" s="131"/>
      <c r="DT386" s="9"/>
      <c r="DU386" s="9"/>
      <c r="DV386" s="9"/>
      <c r="DW386" s="9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</row>
    <row r="387" spans="1:171" x14ac:dyDescent="0.25">
      <c r="A387" s="217" t="str">
        <f t="shared" si="42"/>
        <v>mtc_avgcap_glob</v>
      </c>
      <c r="B387" s="41" t="s">
        <v>135</v>
      </c>
      <c r="C387" s="42" t="s">
        <v>136</v>
      </c>
      <c r="D387" s="88" t="s">
        <v>15</v>
      </c>
      <c r="E387" s="6" t="s">
        <v>46</v>
      </c>
      <c r="F387" s="87" t="s">
        <v>62</v>
      </c>
      <c r="G387" s="87" t="s">
        <v>53</v>
      </c>
      <c r="H387" s="87" t="s">
        <v>61</v>
      </c>
      <c r="I387" s="106">
        <v>1900</v>
      </c>
      <c r="J387" s="106">
        <v>2008</v>
      </c>
      <c r="K387" s="168" t="s">
        <v>75</v>
      </c>
      <c r="L387" s="8" t="str">
        <f>C387&amp;"_"&amp;H387&amp;"_"&amp;E387</f>
        <v>mtc_avgcap_glob</v>
      </c>
      <c r="M387" s="131">
        <v>1.0647496857740838E-3</v>
      </c>
      <c r="N387" s="131">
        <v>1.0647496857740838E-3</v>
      </c>
      <c r="O387" s="131">
        <v>1.0623054350124689E-3</v>
      </c>
      <c r="P387" s="131">
        <v>1.1219317320876523E-3</v>
      </c>
      <c r="Q387" s="131">
        <v>1.1847959295925533E-3</v>
      </c>
      <c r="R387" s="131">
        <v>1.2453784208944021E-3</v>
      </c>
      <c r="S387" s="131">
        <v>1.3081939017751992E-3</v>
      </c>
      <c r="T387" s="131">
        <v>1.3727510774495736E-3</v>
      </c>
      <c r="U387" s="131">
        <v>1.4393677135872435E-3</v>
      </c>
      <c r="V387" s="131">
        <v>1.5081786123243854E-3</v>
      </c>
      <c r="W387" s="131">
        <v>1.6558224035033303E-3</v>
      </c>
      <c r="X387" s="131">
        <v>1.738885546989379E-3</v>
      </c>
      <c r="Y387" s="131">
        <v>1.8260735104173782E-3</v>
      </c>
      <c r="Z387" s="131">
        <v>1.9175890494636276E-3</v>
      </c>
      <c r="AA387" s="131">
        <v>2.0136447844514701E-3</v>
      </c>
      <c r="AB387" s="131">
        <v>2.1144636753572246E-3</v>
      </c>
      <c r="AC387" s="131">
        <v>2.2202795194535938E-3</v>
      </c>
      <c r="AD387" s="131">
        <v>2.331337472653947E-3</v>
      </c>
      <c r="AE387" s="131">
        <v>2.447894595678117E-3</v>
      </c>
      <c r="AF387" s="131">
        <v>2.5702204262088801E-3</v>
      </c>
      <c r="AG387" s="131">
        <v>2.6985975782603941E-3</v>
      </c>
      <c r="AH387" s="131">
        <v>2.8333223700417252E-3</v>
      </c>
      <c r="AI387" s="131">
        <v>2.9747054816561844E-3</v>
      </c>
      <c r="AJ387" s="131">
        <v>3.1230726440378683E-3</v>
      </c>
      <c r="AK387" s="131">
        <v>3.2787653605939769E-3</v>
      </c>
      <c r="AL387" s="131">
        <v>3.4421416630910939E-3</v>
      </c>
      <c r="AM387" s="131">
        <v>3.6135769033916487E-3</v>
      </c>
      <c r="AN387" s="131">
        <v>3.7934645827209118E-3</v>
      </c>
      <c r="AO387" s="131">
        <v>3.9822172202337918E-3</v>
      </c>
      <c r="AP387" s="131">
        <v>4.1802672627124331E-3</v>
      </c>
      <c r="AQ387" s="131">
        <v>4.3880680373312468E-3</v>
      </c>
      <c r="AR387" s="131">
        <v>4.6060947495044306E-3</v>
      </c>
      <c r="AS387" s="131">
        <v>4.8348455279230273E-3</v>
      </c>
      <c r="AT387" s="131">
        <v>5.1038021346412289E-3</v>
      </c>
      <c r="AU387" s="131">
        <v>5.2095580575764302E-3</v>
      </c>
      <c r="AV387" s="131">
        <v>5.3604667754762903E-3</v>
      </c>
      <c r="AW387" s="131">
        <v>5.5250445101382656E-3</v>
      </c>
      <c r="AX387" s="131">
        <v>5.736525728946471E-3</v>
      </c>
      <c r="AY387" s="131">
        <v>5.9460568431051655E-3</v>
      </c>
      <c r="AZ387" s="131">
        <v>6.1776210373435123E-3</v>
      </c>
      <c r="BA387" s="131">
        <v>6.4178917373404138E-3</v>
      </c>
      <c r="BB387" s="131">
        <v>6.6671821402565475E-3</v>
      </c>
      <c r="BC387" s="131">
        <v>6.9258160561357224E-3</v>
      </c>
      <c r="BD387" s="131">
        <v>7.1941282364624054E-3</v>
      </c>
      <c r="BE387" s="131">
        <v>7.4724647113536416E-3</v>
      </c>
      <c r="BF387" s="131">
        <v>7.7611831355026938E-3</v>
      </c>
      <c r="BG387" s="131">
        <v>8.0606531430419386E-3</v>
      </c>
      <c r="BH387" s="131">
        <v>8.5363311318056682E-3</v>
      </c>
      <c r="BI387" s="131">
        <v>8.946901160063768E-3</v>
      </c>
      <c r="BJ387" s="131">
        <v>9.1745230651419096E-3</v>
      </c>
      <c r="BK387" s="131">
        <v>9.0645181987611331E-3</v>
      </c>
      <c r="BL387" s="131">
        <v>8.7812581675209018E-3</v>
      </c>
      <c r="BM387" s="131">
        <v>8.6775005826086084E-3</v>
      </c>
      <c r="BN387" s="131">
        <v>8.7568817048293904E-3</v>
      </c>
      <c r="BO387" s="131">
        <v>8.761794306037898E-3</v>
      </c>
      <c r="BP387" s="131">
        <v>8.8667123401420123E-3</v>
      </c>
      <c r="BQ387" s="131">
        <v>1.0393997143957929E-2</v>
      </c>
      <c r="BR387" s="131">
        <v>1.0133963710669349E-2</v>
      </c>
      <c r="BS387" s="131">
        <v>1.0140901425272663E-2</v>
      </c>
      <c r="BT387" s="131">
        <v>9.8722129122864894E-3</v>
      </c>
      <c r="BU387" s="131">
        <v>1.1733604062087703E-2</v>
      </c>
      <c r="BV387" s="131">
        <v>1.1573818409244317E-2</v>
      </c>
      <c r="BW387" s="131">
        <v>1.0877321188838308E-2</v>
      </c>
      <c r="BX387" s="131">
        <v>1.1073625932390507E-2</v>
      </c>
      <c r="BY387" s="131">
        <v>1.1995646958942025E-2</v>
      </c>
      <c r="BZ387" s="131">
        <v>1.1105446844816349E-2</v>
      </c>
      <c r="CA387" s="131">
        <v>1.1122596614590906E-2</v>
      </c>
      <c r="CB387" s="131">
        <v>1.1197296484177425E-2</v>
      </c>
      <c r="CC387" s="131">
        <v>1.1110130652464325E-2</v>
      </c>
      <c r="CD387" s="131">
        <v>1.1171907884887535E-2</v>
      </c>
      <c r="CE387" s="131">
        <v>1.1019619995518306E-2</v>
      </c>
      <c r="CF387" s="131">
        <v>1.1127411707410684E-2</v>
      </c>
      <c r="CG387" s="131">
        <v>1.1168699328810674E-2</v>
      </c>
      <c r="CH387" s="131">
        <v>1.1080132408670004E-2</v>
      </c>
      <c r="CI387" s="131">
        <v>1.1147758518482036E-2</v>
      </c>
      <c r="CJ387" s="131">
        <v>1.0965664624226171E-2</v>
      </c>
      <c r="CK387" s="131">
        <v>1.1050673634546969E-2</v>
      </c>
      <c r="CL387" s="131">
        <v>1.1226639486902784E-2</v>
      </c>
      <c r="CM387" s="131">
        <v>1.1222456078454453E-2</v>
      </c>
      <c r="CN387" s="131">
        <v>1.1077631797002017E-2</v>
      </c>
      <c r="CO387" s="131">
        <v>1.1176645478883019E-2</v>
      </c>
      <c r="CP387" s="131">
        <v>1.1272908687607934E-2</v>
      </c>
      <c r="CQ387" s="131">
        <v>1.1386117562551298E-2</v>
      </c>
      <c r="CR387" s="131">
        <v>1.0734408999458257E-2</v>
      </c>
      <c r="CS387" s="131">
        <v>1.0611207493265117E-2</v>
      </c>
      <c r="CT387" s="131">
        <v>1.0568670277798132E-2</v>
      </c>
      <c r="CU387" s="131">
        <v>1.0346831039210533E-2</v>
      </c>
      <c r="CV387" s="131">
        <v>1.0104209915477244E-2</v>
      </c>
      <c r="CW387" s="131">
        <v>1.0288952931244655E-2</v>
      </c>
      <c r="CX387" s="131">
        <v>1.0512686726034197E-2</v>
      </c>
      <c r="CY387" s="131">
        <v>1.077194523319073E-2</v>
      </c>
      <c r="CZ387" s="131">
        <v>1.1011244918416102E-2</v>
      </c>
      <c r="DA387" s="131">
        <v>1.0641556730915071E-2</v>
      </c>
      <c r="DB387" s="131">
        <v>9.4017977978688924E-3</v>
      </c>
      <c r="DC387" s="131">
        <v>9.0828961869517215E-3</v>
      </c>
      <c r="DD387" s="131">
        <v>8.8377934360411008E-3</v>
      </c>
      <c r="DE387" s="131">
        <v>8.7390040184256862E-3</v>
      </c>
      <c r="DF387" s="131">
        <v>8.9451415088595346E-3</v>
      </c>
      <c r="DG387" s="131">
        <v>9.6899565071770673E-3</v>
      </c>
      <c r="DH387" s="131">
        <v>9.6248977052544298E-3</v>
      </c>
      <c r="DI387" s="131">
        <v>9.6603716940513798E-3</v>
      </c>
      <c r="DJ387" s="131">
        <v>9.2123423286556479E-3</v>
      </c>
      <c r="DK387" s="131">
        <v>8.6969998744974644E-3</v>
      </c>
      <c r="DL387" s="131">
        <v>8.4684892274195702E-3</v>
      </c>
      <c r="DM387" s="131">
        <v>8.4815235189530918E-3</v>
      </c>
      <c r="DN387" s="131">
        <v>8.4759253370424257E-3</v>
      </c>
      <c r="DO387" s="131">
        <v>8.4115879318186568E-3</v>
      </c>
      <c r="DP387" s="131">
        <v>8.1847558787251345E-3</v>
      </c>
      <c r="DQ387" s="131">
        <v>7.8262304482776823E-3</v>
      </c>
      <c r="DR387" s="131"/>
      <c r="DS387" s="131"/>
      <c r="DT387" s="9"/>
      <c r="DU387" s="9"/>
      <c r="DV387" s="9"/>
      <c r="DW387" s="9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</row>
    <row r="388" spans="1:171" x14ac:dyDescent="0.25">
      <c r="F388" s="97"/>
      <c r="G388" s="97"/>
      <c r="H388" s="97"/>
      <c r="I388" s="106"/>
      <c r="J388" s="106"/>
      <c r="K388" s="178"/>
      <c r="L388" s="8"/>
      <c r="M388" s="301"/>
      <c r="N388" s="301"/>
      <c r="O388" s="301"/>
      <c r="P388" s="301"/>
      <c r="Q388" s="301"/>
      <c r="R388" s="301"/>
      <c r="S388" s="301"/>
      <c r="T388" s="301"/>
      <c r="U388" s="301"/>
      <c r="V388" s="301"/>
      <c r="W388" s="301"/>
      <c r="X388" s="301"/>
      <c r="Y388" s="301"/>
      <c r="Z388" s="301"/>
      <c r="AA388" s="301"/>
      <c r="AB388" s="301"/>
      <c r="AC388" s="301"/>
      <c r="AD388" s="301"/>
      <c r="AE388" s="301"/>
      <c r="AF388" s="301"/>
      <c r="AG388" s="301"/>
      <c r="AH388" s="301"/>
      <c r="AI388" s="301"/>
      <c r="AJ388" s="301"/>
      <c r="AK388" s="301"/>
      <c r="AL388" s="301"/>
      <c r="AM388" s="301"/>
      <c r="AN388" s="301"/>
      <c r="AO388" s="301"/>
      <c r="AP388" s="301"/>
      <c r="AQ388" s="301"/>
      <c r="AR388" s="301"/>
      <c r="AS388" s="301"/>
      <c r="AT388" s="301"/>
      <c r="AU388" s="301"/>
      <c r="AV388" s="301"/>
      <c r="AW388" s="301"/>
      <c r="AX388" s="301"/>
      <c r="AY388" s="301"/>
      <c r="AZ388" s="301"/>
      <c r="BA388" s="301"/>
      <c r="BB388" s="301"/>
      <c r="BC388" s="301"/>
      <c r="BD388" s="301"/>
      <c r="BE388" s="301"/>
      <c r="BF388" s="301"/>
      <c r="BG388" s="301"/>
      <c r="BH388" s="301"/>
      <c r="BI388" s="301"/>
      <c r="BJ388" s="301"/>
      <c r="BK388" s="301"/>
      <c r="BL388" s="301"/>
      <c r="BM388" s="301"/>
      <c r="BN388" s="301"/>
      <c r="BO388" s="301"/>
      <c r="BP388" s="301"/>
      <c r="BQ388" s="301"/>
      <c r="BR388" s="301"/>
      <c r="BS388" s="301"/>
      <c r="BT388" s="301"/>
      <c r="BU388" s="301"/>
      <c r="BV388" s="301"/>
      <c r="BW388" s="301"/>
      <c r="BX388" s="301"/>
      <c r="BY388" s="301"/>
      <c r="BZ388" s="301"/>
      <c r="CA388" s="301"/>
      <c r="CB388" s="301"/>
      <c r="CC388" s="301"/>
      <c r="CD388" s="301"/>
      <c r="CE388" s="301"/>
      <c r="CF388" s="301"/>
      <c r="CG388" s="301"/>
      <c r="CH388" s="301"/>
      <c r="CI388" s="301"/>
      <c r="CJ388" s="301"/>
      <c r="CK388" s="301"/>
      <c r="CL388" s="301"/>
      <c r="CM388" s="301"/>
      <c r="CN388" s="301"/>
      <c r="CO388" s="301"/>
      <c r="CP388" s="301"/>
      <c r="CQ388" s="301"/>
      <c r="CR388" s="301"/>
      <c r="CS388" s="301"/>
      <c r="CT388" s="301"/>
      <c r="CU388" s="301"/>
      <c r="CV388" s="301"/>
      <c r="CW388" s="301"/>
      <c r="CX388" s="301"/>
      <c r="CY388" s="301"/>
      <c r="CZ388" s="301"/>
      <c r="DA388" s="301"/>
      <c r="DB388" s="301"/>
      <c r="DC388" s="301"/>
      <c r="DD388" s="301"/>
      <c r="DE388" s="301"/>
      <c r="DF388" s="301"/>
      <c r="DG388" s="301"/>
      <c r="DH388" s="301"/>
      <c r="DI388" s="301"/>
      <c r="DJ388" s="301"/>
      <c r="DK388" s="301"/>
      <c r="DL388" s="301"/>
      <c r="DM388" s="301"/>
      <c r="DN388" s="301"/>
      <c r="DO388" s="301"/>
      <c r="DP388" s="301"/>
      <c r="DQ388" s="301"/>
    </row>
    <row r="389" spans="1:171" s="49" customFormat="1" x14ac:dyDescent="0.25">
      <c r="A389" s="217" t="str">
        <f t="shared" si="42"/>
        <v>mtc_maxcap_core</v>
      </c>
      <c r="B389" s="43" t="s">
        <v>135</v>
      </c>
      <c r="C389" s="44" t="s">
        <v>136</v>
      </c>
      <c r="D389" s="90" t="s">
        <v>137</v>
      </c>
      <c r="E389" s="46" t="s">
        <v>44</v>
      </c>
      <c r="F389" s="117" t="s">
        <v>63</v>
      </c>
      <c r="G389" s="117" t="s">
        <v>53</v>
      </c>
      <c r="H389" s="117" t="s">
        <v>64</v>
      </c>
      <c r="I389" s="90"/>
      <c r="J389" s="90"/>
      <c r="K389" s="175" t="s">
        <v>0</v>
      </c>
      <c r="L389" s="47" t="str">
        <f>C389&amp;"_"&amp;H389&amp;"_"&amp;E389</f>
        <v>mtc_maxcap_core</v>
      </c>
      <c r="M389" s="48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  <c r="BW389" s="136"/>
      <c r="BX389" s="136"/>
      <c r="BY389" s="136"/>
      <c r="BZ389" s="136"/>
      <c r="CA389" s="136"/>
      <c r="CB389" s="136"/>
      <c r="CC389" s="136"/>
      <c r="CD389" s="136"/>
      <c r="CE389" s="136"/>
      <c r="CF389" s="136"/>
      <c r="CG389" s="136"/>
      <c r="CH389" s="136"/>
      <c r="CI389" s="136"/>
      <c r="CJ389" s="136"/>
      <c r="CK389" s="136"/>
      <c r="CL389" s="136"/>
      <c r="CM389" s="136"/>
      <c r="CN389" s="136"/>
      <c r="CO389" s="136"/>
      <c r="CP389" s="136"/>
      <c r="CQ389" s="136"/>
      <c r="CR389" s="136"/>
      <c r="CS389" s="136"/>
      <c r="CT389" s="136"/>
      <c r="CU389" s="136"/>
      <c r="CV389" s="136"/>
      <c r="CW389" s="136"/>
      <c r="CX389" s="136"/>
      <c r="CY389" s="136"/>
      <c r="CZ389" s="136"/>
      <c r="DA389" s="136"/>
      <c r="DB389" s="136"/>
      <c r="DC389" s="136"/>
      <c r="DD389" s="136"/>
      <c r="DE389" s="136"/>
      <c r="DF389" s="136"/>
      <c r="DG389" s="136"/>
      <c r="DH389" s="136"/>
      <c r="DI389" s="136"/>
      <c r="DJ389" s="136"/>
      <c r="DK389" s="136"/>
      <c r="DL389" s="136"/>
      <c r="DM389" s="136"/>
      <c r="DN389" s="136"/>
      <c r="DO389" s="136"/>
      <c r="DP389" s="136"/>
      <c r="DQ389" s="136"/>
      <c r="DR389" s="33"/>
      <c r="DS389" s="33"/>
      <c r="DT389" s="33"/>
      <c r="DU389" s="33"/>
      <c r="DV389" s="33"/>
      <c r="DW389" s="33"/>
    </row>
    <row r="390" spans="1:171" s="49" customFormat="1" x14ac:dyDescent="0.25">
      <c r="A390" s="217" t="str">
        <f t="shared" si="42"/>
        <v>mtc_maxcap_rimFSU</v>
      </c>
      <c r="B390" s="43" t="s">
        <v>135</v>
      </c>
      <c r="C390" s="44" t="s">
        <v>136</v>
      </c>
      <c r="D390" s="90" t="s">
        <v>71</v>
      </c>
      <c r="E390" s="46" t="s">
        <v>205</v>
      </c>
      <c r="F390" s="117" t="s">
        <v>63</v>
      </c>
      <c r="G390" s="117" t="s">
        <v>53</v>
      </c>
      <c r="H390" s="117" t="s">
        <v>64</v>
      </c>
      <c r="I390" s="90"/>
      <c r="J390" s="90"/>
      <c r="K390" s="175" t="s">
        <v>0</v>
      </c>
      <c r="L390" s="47" t="str">
        <f>C390&amp;"_"&amp;H390&amp;"_"&amp;E390</f>
        <v>mtc_maxcap_rimFSU</v>
      </c>
      <c r="M390" s="48"/>
      <c r="N390" s="33"/>
      <c r="O390" s="33"/>
      <c r="P390" s="114"/>
      <c r="Q390" s="114"/>
      <c r="R390" s="114"/>
      <c r="S390" s="114"/>
      <c r="T390" s="114"/>
      <c r="U390" s="114"/>
      <c r="V390" s="114"/>
      <c r="W390" s="114"/>
      <c r="X390" s="33"/>
      <c r="Y390" s="114"/>
      <c r="Z390" s="114"/>
      <c r="AA390" s="114"/>
      <c r="AB390" s="114"/>
      <c r="AC390" s="114"/>
      <c r="AD390" s="114"/>
      <c r="AE390" s="114"/>
      <c r="AF390" s="114"/>
      <c r="AG390" s="114"/>
      <c r="AH390" s="114"/>
      <c r="AI390" s="114"/>
      <c r="AJ390" s="114"/>
      <c r="AK390" s="114"/>
      <c r="AL390" s="114"/>
      <c r="AM390" s="114"/>
      <c r="AN390" s="114"/>
      <c r="AO390" s="114"/>
      <c r="AP390" s="114"/>
      <c r="AQ390" s="114"/>
      <c r="AR390" s="114"/>
      <c r="AS390" s="114"/>
      <c r="AT390" s="114"/>
      <c r="AU390" s="114"/>
      <c r="AV390" s="114"/>
      <c r="AW390" s="114"/>
      <c r="AX390" s="114"/>
      <c r="AY390" s="114"/>
      <c r="AZ390" s="114"/>
      <c r="BA390" s="114"/>
      <c r="BB390" s="114"/>
      <c r="BC390" s="114"/>
      <c r="BD390" s="114"/>
      <c r="BE390" s="114"/>
      <c r="BF390" s="114"/>
      <c r="BG390" s="114"/>
      <c r="BH390" s="114"/>
      <c r="BI390" s="114"/>
      <c r="BJ390" s="114"/>
      <c r="BK390" s="114"/>
      <c r="BL390" s="114"/>
      <c r="BM390" s="114"/>
      <c r="BN390" s="114"/>
      <c r="BO390" s="114"/>
      <c r="BP390" s="114"/>
      <c r="BQ390" s="114"/>
      <c r="BR390" s="114"/>
      <c r="BS390" s="114"/>
      <c r="BT390" s="114"/>
      <c r="BU390" s="114"/>
      <c r="BV390" s="114"/>
      <c r="BW390" s="114"/>
      <c r="BX390" s="114"/>
      <c r="BY390" s="114"/>
      <c r="BZ390" s="114"/>
      <c r="CA390" s="114"/>
      <c r="CB390" s="114"/>
      <c r="CC390" s="114"/>
      <c r="CD390" s="114"/>
      <c r="CE390" s="114"/>
      <c r="CF390" s="114"/>
      <c r="CG390" s="114"/>
      <c r="CH390" s="114"/>
      <c r="CI390" s="114"/>
      <c r="CJ390" s="114"/>
      <c r="CK390" s="114"/>
      <c r="CL390" s="114"/>
      <c r="CM390" s="114"/>
      <c r="CN390" s="114"/>
      <c r="CO390" s="114"/>
      <c r="CP390" s="114"/>
      <c r="CQ390" s="114"/>
      <c r="CR390" s="114"/>
      <c r="CS390" s="114"/>
      <c r="CT390" s="114"/>
      <c r="CU390" s="114"/>
      <c r="CV390" s="114"/>
      <c r="CW390" s="114"/>
      <c r="CX390" s="114"/>
      <c r="CY390" s="114"/>
      <c r="CZ390" s="114"/>
      <c r="DA390" s="114"/>
      <c r="DB390" s="114"/>
      <c r="DC390" s="114"/>
      <c r="DD390" s="114"/>
      <c r="DE390" s="114"/>
      <c r="DF390" s="114"/>
      <c r="DG390" s="114"/>
      <c r="DH390" s="114"/>
      <c r="DI390" s="114"/>
      <c r="DJ390" s="114"/>
      <c r="DK390" s="114"/>
      <c r="DL390" s="114"/>
      <c r="DM390" s="114"/>
      <c r="DN390" s="114"/>
      <c r="DO390" s="33"/>
      <c r="DP390" s="33"/>
      <c r="DQ390" s="33"/>
      <c r="DR390" s="33"/>
      <c r="DS390" s="33"/>
      <c r="DT390" s="33"/>
      <c r="DU390" s="33"/>
      <c r="DV390" s="33"/>
      <c r="DW390" s="33"/>
    </row>
    <row r="391" spans="1:171" s="49" customFormat="1" x14ac:dyDescent="0.25">
      <c r="A391" s="217" t="str">
        <f t="shared" si="42"/>
        <v>mtc_maxcap_rim</v>
      </c>
      <c r="B391" s="43" t="s">
        <v>135</v>
      </c>
      <c r="C391" s="44" t="s">
        <v>136</v>
      </c>
      <c r="D391" s="90" t="s">
        <v>138</v>
      </c>
      <c r="E391" s="46" t="s">
        <v>152</v>
      </c>
      <c r="F391" s="117" t="s">
        <v>63</v>
      </c>
      <c r="G391" s="117" t="s">
        <v>53</v>
      </c>
      <c r="H391" s="117" t="s">
        <v>64</v>
      </c>
      <c r="I391" s="90"/>
      <c r="J391" s="90"/>
      <c r="K391" s="175" t="s">
        <v>0</v>
      </c>
      <c r="L391" s="47" t="str">
        <f>C391&amp;"_"&amp;H391&amp;"_"&amp;E391</f>
        <v>mtc_maxcap_rim</v>
      </c>
      <c r="M391" s="48"/>
      <c r="N391" s="33"/>
      <c r="O391" s="33"/>
      <c r="P391" s="114"/>
      <c r="Q391" s="114"/>
      <c r="R391" s="114"/>
      <c r="S391" s="114"/>
      <c r="T391" s="114"/>
      <c r="U391" s="114"/>
      <c r="V391" s="114"/>
      <c r="W391" s="114"/>
      <c r="X391" s="33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4"/>
      <c r="AR391" s="114"/>
      <c r="AS391" s="114"/>
      <c r="AT391" s="114"/>
      <c r="AU391" s="114"/>
      <c r="AV391" s="114"/>
      <c r="AW391" s="114"/>
      <c r="AX391" s="114"/>
      <c r="AY391" s="114"/>
      <c r="AZ391" s="114"/>
      <c r="BA391" s="114"/>
      <c r="BB391" s="114"/>
      <c r="BC391" s="114"/>
      <c r="BD391" s="114"/>
      <c r="BE391" s="114"/>
      <c r="BF391" s="114"/>
      <c r="BG391" s="114"/>
      <c r="BH391" s="114"/>
      <c r="BI391" s="114"/>
      <c r="BJ391" s="114"/>
      <c r="BK391" s="114"/>
      <c r="BL391" s="114"/>
      <c r="BM391" s="114"/>
      <c r="BN391" s="114"/>
      <c r="BO391" s="114"/>
      <c r="BP391" s="114"/>
      <c r="BQ391" s="114"/>
      <c r="BR391" s="114"/>
      <c r="BS391" s="114"/>
      <c r="BT391" s="114"/>
      <c r="BU391" s="114"/>
      <c r="BV391" s="114"/>
      <c r="BW391" s="114"/>
      <c r="BX391" s="114"/>
      <c r="BY391" s="114"/>
      <c r="BZ391" s="114"/>
      <c r="CA391" s="114"/>
      <c r="CB391" s="114"/>
      <c r="CC391" s="114"/>
      <c r="CD391" s="114"/>
      <c r="CE391" s="114"/>
      <c r="CF391" s="114"/>
      <c r="CG391" s="114"/>
      <c r="CH391" s="114"/>
      <c r="CI391" s="114"/>
      <c r="CJ391" s="114"/>
      <c r="CK391" s="114"/>
      <c r="CL391" s="114"/>
      <c r="CM391" s="114"/>
      <c r="CN391" s="114"/>
      <c r="CO391" s="114"/>
      <c r="CP391" s="114"/>
      <c r="CQ391" s="114"/>
      <c r="CR391" s="114"/>
      <c r="CS391" s="114"/>
      <c r="CT391" s="114"/>
      <c r="CU391" s="114"/>
      <c r="CV391" s="114"/>
      <c r="CW391" s="114"/>
      <c r="CX391" s="114"/>
      <c r="CY391" s="114"/>
      <c r="CZ391" s="114"/>
      <c r="DA391" s="114"/>
      <c r="DB391" s="114"/>
      <c r="DC391" s="114"/>
      <c r="DD391" s="114"/>
      <c r="DE391" s="114"/>
      <c r="DF391" s="114"/>
      <c r="DG391" s="114"/>
      <c r="DH391" s="114"/>
      <c r="DI391" s="114"/>
      <c r="DJ391" s="114"/>
      <c r="DK391" s="114"/>
      <c r="DL391" s="114"/>
      <c r="DM391" s="114"/>
      <c r="DN391" s="114"/>
      <c r="DO391" s="33"/>
      <c r="DP391" s="33"/>
      <c r="DQ391" s="33"/>
      <c r="DR391" s="33"/>
      <c r="DS391" s="33"/>
      <c r="DT391" s="33"/>
      <c r="DU391" s="33"/>
      <c r="DV391" s="33"/>
      <c r="DW391" s="33"/>
    </row>
    <row r="392" spans="1:171" s="49" customFormat="1" x14ac:dyDescent="0.25">
      <c r="A392" s="217" t="str">
        <f t="shared" si="42"/>
        <v>mtc_maxcap_peri</v>
      </c>
      <c r="B392" s="43" t="s">
        <v>135</v>
      </c>
      <c r="C392" s="44" t="s">
        <v>136</v>
      </c>
      <c r="D392" s="90" t="s">
        <v>120</v>
      </c>
      <c r="E392" s="46" t="s">
        <v>45</v>
      </c>
      <c r="F392" s="117" t="s">
        <v>63</v>
      </c>
      <c r="G392" s="117" t="s">
        <v>53</v>
      </c>
      <c r="H392" s="117" t="s">
        <v>64</v>
      </c>
      <c r="I392" s="90"/>
      <c r="J392" s="90"/>
      <c r="K392" s="175" t="s">
        <v>0</v>
      </c>
      <c r="L392" s="47" t="str">
        <f>C392&amp;"_"&amp;H392&amp;"_"&amp;E392</f>
        <v>mtc_maxcap_peri</v>
      </c>
      <c r="M392" s="48"/>
      <c r="N392" s="33"/>
      <c r="O392" s="33"/>
      <c r="P392" s="114"/>
      <c r="Q392" s="114"/>
      <c r="R392" s="114"/>
      <c r="S392" s="114"/>
      <c r="T392" s="114"/>
      <c r="U392" s="114"/>
      <c r="V392" s="114"/>
      <c r="W392" s="114"/>
      <c r="X392" s="33"/>
      <c r="Y392" s="114"/>
      <c r="Z392" s="114"/>
      <c r="AA392" s="114"/>
      <c r="AB392" s="114"/>
      <c r="AC392" s="114"/>
      <c r="AD392" s="114"/>
      <c r="AE392" s="114"/>
      <c r="AF392" s="114"/>
      <c r="AG392" s="114"/>
      <c r="AH392" s="114"/>
      <c r="AI392" s="114"/>
      <c r="AJ392" s="114"/>
      <c r="AK392" s="114"/>
      <c r="AL392" s="114"/>
      <c r="AM392" s="114"/>
      <c r="AN392" s="114"/>
      <c r="AO392" s="114"/>
      <c r="AP392" s="114"/>
      <c r="AQ392" s="114"/>
      <c r="AR392" s="114"/>
      <c r="AS392" s="114"/>
      <c r="AT392" s="114"/>
      <c r="AU392" s="114"/>
      <c r="AV392" s="114"/>
      <c r="AW392" s="114"/>
      <c r="AX392" s="114"/>
      <c r="AY392" s="114"/>
      <c r="AZ392" s="114"/>
      <c r="BA392" s="114"/>
      <c r="BB392" s="114"/>
      <c r="BC392" s="114"/>
      <c r="BD392" s="114"/>
      <c r="BE392" s="114"/>
      <c r="BF392" s="114"/>
      <c r="BG392" s="114"/>
      <c r="BH392" s="114"/>
      <c r="BI392" s="114"/>
      <c r="BJ392" s="114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4"/>
      <c r="BW392" s="114"/>
      <c r="BX392" s="114"/>
      <c r="BY392" s="114"/>
      <c r="BZ392" s="114"/>
      <c r="CA392" s="114"/>
      <c r="CB392" s="114"/>
      <c r="CC392" s="114"/>
      <c r="CD392" s="114"/>
      <c r="CE392" s="114"/>
      <c r="CF392" s="114"/>
      <c r="CG392" s="114"/>
      <c r="CH392" s="114"/>
      <c r="CI392" s="114"/>
      <c r="CJ392" s="114"/>
      <c r="CK392" s="114"/>
      <c r="CL392" s="114"/>
      <c r="CM392" s="114"/>
      <c r="CN392" s="114"/>
      <c r="CO392" s="114"/>
      <c r="CP392" s="114"/>
      <c r="CQ392" s="114"/>
      <c r="CR392" s="114"/>
      <c r="CS392" s="114"/>
      <c r="CT392" s="114"/>
      <c r="CU392" s="114"/>
      <c r="CV392" s="114"/>
      <c r="CW392" s="114"/>
      <c r="CX392" s="114"/>
      <c r="CY392" s="114"/>
      <c r="CZ392" s="114"/>
      <c r="DA392" s="114"/>
      <c r="DB392" s="114"/>
      <c r="DC392" s="114"/>
      <c r="DD392" s="114"/>
      <c r="DE392" s="114"/>
      <c r="DF392" s="114"/>
      <c r="DG392" s="114"/>
      <c r="DH392" s="114"/>
      <c r="DI392" s="114"/>
      <c r="DJ392" s="114"/>
      <c r="DK392" s="114"/>
      <c r="DL392" s="114"/>
      <c r="DM392" s="114"/>
      <c r="DN392" s="114"/>
      <c r="DO392" s="33"/>
      <c r="DP392" s="33"/>
      <c r="DQ392" s="33"/>
      <c r="DR392" s="33"/>
      <c r="DS392" s="33"/>
      <c r="DT392" s="33"/>
      <c r="DU392" s="33"/>
      <c r="DV392" s="33"/>
      <c r="DW392" s="33"/>
    </row>
    <row r="393" spans="1:171" s="49" customFormat="1" x14ac:dyDescent="0.25">
      <c r="A393" s="217" t="str">
        <f t="shared" si="42"/>
        <v>mtc_maxcap_glob</v>
      </c>
      <c r="B393" s="43" t="s">
        <v>135</v>
      </c>
      <c r="C393" s="44" t="s">
        <v>136</v>
      </c>
      <c r="D393" s="90" t="s">
        <v>15</v>
      </c>
      <c r="E393" s="46" t="s">
        <v>46</v>
      </c>
      <c r="F393" s="117" t="s">
        <v>63</v>
      </c>
      <c r="G393" s="117" t="s">
        <v>53</v>
      </c>
      <c r="H393" s="117" t="s">
        <v>64</v>
      </c>
      <c r="I393" s="90"/>
      <c r="J393" s="90"/>
      <c r="K393" s="175" t="s">
        <v>0</v>
      </c>
      <c r="L393" s="47" t="str">
        <f>C393&amp;"_"&amp;H393&amp;"_"&amp;E393</f>
        <v>mtc_maxcap_glob</v>
      </c>
      <c r="M393" s="48"/>
      <c r="N393" s="33"/>
      <c r="O393" s="33"/>
      <c r="P393" s="114"/>
      <c r="Q393" s="114"/>
      <c r="R393" s="114"/>
      <c r="S393" s="114"/>
      <c r="T393" s="114"/>
      <c r="U393" s="114"/>
      <c r="V393" s="114"/>
      <c r="W393" s="114"/>
      <c r="X393" s="33"/>
      <c r="Y393" s="114"/>
      <c r="Z393" s="114"/>
      <c r="AA393" s="114"/>
      <c r="AB393" s="114"/>
      <c r="AC393" s="114"/>
      <c r="AD393" s="114"/>
      <c r="AE393" s="114"/>
      <c r="AF393" s="114"/>
      <c r="AG393" s="114"/>
      <c r="AH393" s="114"/>
      <c r="AI393" s="114"/>
      <c r="AJ393" s="114"/>
      <c r="AK393" s="114"/>
      <c r="AL393" s="114"/>
      <c r="AM393" s="114"/>
      <c r="AN393" s="114"/>
      <c r="AO393" s="114"/>
      <c r="AP393" s="114"/>
      <c r="AQ393" s="114"/>
      <c r="AR393" s="114"/>
      <c r="AS393" s="114"/>
      <c r="AT393" s="114"/>
      <c r="AU393" s="114"/>
      <c r="AV393" s="114"/>
      <c r="AW393" s="114"/>
      <c r="AX393" s="114"/>
      <c r="AY393" s="114"/>
      <c r="AZ393" s="114"/>
      <c r="BA393" s="114"/>
      <c r="BB393" s="114"/>
      <c r="BC393" s="114"/>
      <c r="BD393" s="114"/>
      <c r="BE393" s="114"/>
      <c r="BF393" s="114"/>
      <c r="BG393" s="114"/>
      <c r="BH393" s="114"/>
      <c r="BI393" s="114"/>
      <c r="BJ393" s="114"/>
      <c r="BK393" s="114"/>
      <c r="BL393" s="114"/>
      <c r="BM393" s="114"/>
      <c r="BN393" s="114"/>
      <c r="BO393" s="114"/>
      <c r="BP393" s="114"/>
      <c r="BQ393" s="114"/>
      <c r="BR393" s="114"/>
      <c r="BS393" s="114"/>
      <c r="BT393" s="114"/>
      <c r="BU393" s="114"/>
      <c r="BV393" s="114"/>
      <c r="BW393" s="114"/>
      <c r="BX393" s="114"/>
      <c r="BY393" s="114"/>
      <c r="BZ393" s="114"/>
      <c r="CA393" s="114"/>
      <c r="CB393" s="114"/>
      <c r="CC393" s="114"/>
      <c r="CD393" s="114"/>
      <c r="CE393" s="114"/>
      <c r="CF393" s="114"/>
      <c r="CG393" s="114"/>
      <c r="CH393" s="114"/>
      <c r="CI393" s="114"/>
      <c r="CJ393" s="114"/>
      <c r="CK393" s="114"/>
      <c r="CL393" s="114"/>
      <c r="CM393" s="114"/>
      <c r="CN393" s="114"/>
      <c r="CO393" s="114"/>
      <c r="CP393" s="114"/>
      <c r="CQ393" s="114"/>
      <c r="CR393" s="114"/>
      <c r="CS393" s="114"/>
      <c r="CT393" s="114"/>
      <c r="CU393" s="114"/>
      <c r="CV393" s="114"/>
      <c r="CW393" s="114"/>
      <c r="CX393" s="114"/>
      <c r="CY393" s="114"/>
      <c r="CZ393" s="114"/>
      <c r="DA393" s="114"/>
      <c r="DB393" s="114"/>
      <c r="DC393" s="114"/>
      <c r="DD393" s="114"/>
      <c r="DE393" s="114"/>
      <c r="DF393" s="114"/>
      <c r="DG393" s="114"/>
      <c r="DH393" s="114"/>
      <c r="DI393" s="114"/>
      <c r="DJ393" s="114"/>
      <c r="DK393" s="114"/>
      <c r="DL393" s="114"/>
      <c r="DM393" s="114"/>
      <c r="DN393" s="114"/>
      <c r="DO393" s="33"/>
      <c r="DP393" s="33"/>
      <c r="DQ393" s="33"/>
      <c r="DR393" s="33"/>
      <c r="DS393" s="33"/>
      <c r="DT393" s="33"/>
      <c r="DU393" s="33"/>
      <c r="DV393" s="33"/>
      <c r="DW393" s="33"/>
    </row>
    <row r="394" spans="1:171" x14ac:dyDescent="0.25">
      <c r="B394" s="39"/>
      <c r="C394" s="15"/>
      <c r="L394" s="8"/>
      <c r="M394" s="18"/>
      <c r="P394" s="18"/>
      <c r="Q394" s="18"/>
      <c r="R394" s="18"/>
      <c r="S394" s="18"/>
      <c r="T394" s="18"/>
      <c r="U394" s="18"/>
      <c r="V394" s="18"/>
      <c r="W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</row>
    <row r="395" spans="1:171" s="57" customFormat="1" x14ac:dyDescent="0.25">
      <c r="A395" s="219"/>
      <c r="B395" s="60" t="s">
        <v>28</v>
      </c>
      <c r="C395" s="56"/>
      <c r="D395" s="59" t="s">
        <v>323</v>
      </c>
      <c r="E395" s="56"/>
      <c r="F395" s="60"/>
      <c r="G395" s="60"/>
      <c r="H395" s="60"/>
      <c r="I395" s="60"/>
      <c r="J395" s="60"/>
      <c r="K395" s="173"/>
      <c r="L395" s="58"/>
      <c r="M395" s="59">
        <v>1978</v>
      </c>
      <c r="N395" s="59">
        <v>1979</v>
      </c>
      <c r="O395" s="59">
        <v>1980</v>
      </c>
      <c r="P395" s="59">
        <v>1981</v>
      </c>
      <c r="Q395" s="59">
        <v>1982</v>
      </c>
      <c r="R395" s="59">
        <v>1983</v>
      </c>
      <c r="S395" s="59">
        <v>1984</v>
      </c>
      <c r="T395" s="59">
        <v>1985</v>
      </c>
      <c r="U395" s="59">
        <v>1986</v>
      </c>
      <c r="V395" s="59">
        <v>1987</v>
      </c>
      <c r="W395" s="59">
        <v>1988</v>
      </c>
      <c r="X395" s="59">
        <v>1989</v>
      </c>
      <c r="Y395" s="59">
        <v>1990</v>
      </c>
      <c r="Z395" s="59">
        <v>1991</v>
      </c>
      <c r="AA395" s="59">
        <v>1992</v>
      </c>
      <c r="AB395" s="59">
        <v>1993</v>
      </c>
      <c r="AC395" s="59">
        <v>1994</v>
      </c>
      <c r="AD395" s="59">
        <v>1995</v>
      </c>
      <c r="AE395" s="59">
        <v>1996</v>
      </c>
      <c r="AF395" s="59">
        <v>1997</v>
      </c>
      <c r="AG395" s="59">
        <v>1998</v>
      </c>
      <c r="AH395" s="59">
        <v>1999</v>
      </c>
      <c r="AI395" s="59">
        <v>2000</v>
      </c>
      <c r="AJ395" s="59">
        <v>2001</v>
      </c>
      <c r="AK395" s="59">
        <v>2002</v>
      </c>
      <c r="AL395" s="59">
        <v>2003</v>
      </c>
      <c r="AM395" s="59">
        <v>2004</v>
      </c>
      <c r="AN395" s="59">
        <v>2005</v>
      </c>
      <c r="AO395" s="59">
        <v>2006</v>
      </c>
      <c r="AP395" s="59">
        <v>2007</v>
      </c>
      <c r="AQ395" s="59">
        <v>2008</v>
      </c>
      <c r="AR395" s="59">
        <v>2009</v>
      </c>
      <c r="AS395" s="59">
        <v>2010</v>
      </c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56"/>
      <c r="DH395" s="56"/>
      <c r="DI395" s="56"/>
      <c r="DJ395" s="56"/>
      <c r="DK395" s="56"/>
      <c r="DL395" s="56"/>
      <c r="DM395" s="56"/>
      <c r="DN395" s="56"/>
      <c r="DO395" s="56"/>
      <c r="DP395" s="56"/>
      <c r="DQ395" s="56"/>
      <c r="DR395" s="56"/>
      <c r="DS395" s="56"/>
      <c r="DT395" s="56"/>
      <c r="DU395" s="56"/>
      <c r="DV395" s="56"/>
      <c r="DW395" s="56"/>
    </row>
    <row r="397" spans="1:171" x14ac:dyDescent="0.25">
      <c r="A397" s="217" t="str">
        <f>L397</f>
        <v>cph_cumcap_core</v>
      </c>
      <c r="B397" s="132" t="s">
        <v>116</v>
      </c>
      <c r="C397" s="133" t="s">
        <v>139</v>
      </c>
      <c r="D397" s="134" t="s">
        <v>320</v>
      </c>
      <c r="E397" s="105" t="s">
        <v>44</v>
      </c>
      <c r="F397" s="106" t="s">
        <v>16</v>
      </c>
      <c r="G397" s="106" t="s">
        <v>53</v>
      </c>
      <c r="H397" s="106" t="s">
        <v>55</v>
      </c>
      <c r="I397" s="106">
        <v>1978</v>
      </c>
      <c r="J397" s="106">
        <v>2010</v>
      </c>
      <c r="K397" s="168" t="s">
        <v>75</v>
      </c>
      <c r="L397" s="81" t="str">
        <f>C397&amp;"_"&amp;H397&amp;"_"&amp;E397</f>
        <v>cph_cumcap_core</v>
      </c>
      <c r="M397" s="19">
        <v>0</v>
      </c>
      <c r="N397" s="19">
        <v>3.2328047772578761</v>
      </c>
      <c r="O397" s="19">
        <v>7.5465196600327857</v>
      </c>
      <c r="P397" s="19">
        <v>13.302329239505509</v>
      </c>
      <c r="Q397" s="19">
        <v>20.801781215469479</v>
      </c>
      <c r="R397" s="19">
        <v>30.56676993146861</v>
      </c>
      <c r="S397" s="19">
        <v>43.272817903116035</v>
      </c>
      <c r="T397" s="19">
        <v>59.793153695067545</v>
      </c>
      <c r="U397" s="19">
        <v>81.254871010532355</v>
      </c>
      <c r="V397" s="19">
        <v>109.11016647675724</v>
      </c>
      <c r="W397" s="19">
        <v>145.22620203993966</v>
      </c>
      <c r="X397" s="19">
        <v>191.99764846826963</v>
      </c>
      <c r="Y397" s="19">
        <v>252.48631017067518</v>
      </c>
      <c r="Z397" s="19">
        <v>330.59217557028074</v>
      </c>
      <c r="AA397" s="19">
        <v>431.25938435486592</v>
      </c>
      <c r="AB397" s="19">
        <v>560.71830803868909</v>
      </c>
      <c r="AC397" s="19">
        <v>726.7602111451896</v>
      </c>
      <c r="AD397" s="19">
        <v>939.03237292034248</v>
      </c>
      <c r="AE397" s="19">
        <v>1209.3272643624123</v>
      </c>
      <c r="AF397" s="19">
        <v>1551.8174432293167</v>
      </c>
      <c r="AG397" s="19">
        <v>1983.1571282940281</v>
      </c>
      <c r="AH397" s="19">
        <v>2522.3336990089351</v>
      </c>
      <c r="AI397" s="19">
        <v>3190.1158002448733</v>
      </c>
      <c r="AJ397" s="19">
        <v>4007.9283140800508</v>
      </c>
      <c r="AK397" s="19">
        <v>4996.0202711538859</v>
      </c>
      <c r="AL397" s="19">
        <v>6178.4706461538863</v>
      </c>
      <c r="AM397" s="19">
        <v>7421.7081461538864</v>
      </c>
      <c r="AN397" s="19">
        <v>9027.4790890038857</v>
      </c>
      <c r="AO397" s="9">
        <v>11016.140126503888</v>
      </c>
      <c r="AP397" s="9">
        <v>13433.645187103886</v>
      </c>
      <c r="AQ397" s="9">
        <v>15974.692957903886</v>
      </c>
      <c r="AR397" s="9">
        <v>18203.979441703887</v>
      </c>
      <c r="AS397" s="9">
        <v>20467.446843703885</v>
      </c>
      <c r="AT397" s="19"/>
      <c r="AU397" s="19"/>
      <c r="AV397" s="19"/>
      <c r="AW397" s="19"/>
      <c r="AX397" s="19"/>
      <c r="AY397" s="19"/>
      <c r="AZ397" s="19"/>
      <c r="BA397" s="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</row>
    <row r="398" spans="1:171" x14ac:dyDescent="0.25">
      <c r="A398" s="217" t="str">
        <f>L398</f>
        <v>cph_cumcap_rimFSU</v>
      </c>
      <c r="B398" s="43" t="s">
        <v>116</v>
      </c>
      <c r="C398" s="44" t="s">
        <v>139</v>
      </c>
      <c r="D398" s="90" t="s">
        <v>48</v>
      </c>
      <c r="E398" s="46" t="s">
        <v>205</v>
      </c>
      <c r="F398" s="90" t="s">
        <v>16</v>
      </c>
      <c r="G398" s="90" t="s">
        <v>53</v>
      </c>
      <c r="H398" s="90" t="s">
        <v>55</v>
      </c>
      <c r="I398" s="90"/>
      <c r="J398" s="90"/>
      <c r="K398" s="175" t="s">
        <v>48</v>
      </c>
      <c r="L398" s="47" t="str">
        <f>C398&amp;"_"&amp;H398&amp;"_"&amp;E398</f>
        <v>cph_cumcap_rimFSU</v>
      </c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9"/>
      <c r="AP398" s="9"/>
      <c r="AQ398" s="9"/>
      <c r="AR398" s="9"/>
      <c r="AS398" s="9"/>
      <c r="AT398" s="19"/>
      <c r="AU398" s="19"/>
      <c r="AV398" s="19"/>
      <c r="AW398" s="19"/>
      <c r="AX398" s="19"/>
      <c r="AY398" s="19"/>
      <c r="AZ398" s="19"/>
      <c r="BA398" s="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</row>
    <row r="399" spans="1:171" x14ac:dyDescent="0.25">
      <c r="A399" s="217" t="str">
        <f>L399</f>
        <v>cph_cumcap_rim</v>
      </c>
      <c r="B399" s="132" t="s">
        <v>116</v>
      </c>
      <c r="C399" s="133" t="s">
        <v>139</v>
      </c>
      <c r="D399" s="134" t="s">
        <v>321</v>
      </c>
      <c r="E399" s="105" t="s">
        <v>152</v>
      </c>
      <c r="F399" s="106" t="s">
        <v>16</v>
      </c>
      <c r="G399" s="106" t="s">
        <v>53</v>
      </c>
      <c r="H399" s="106" t="s">
        <v>55</v>
      </c>
      <c r="I399" s="106">
        <v>1978</v>
      </c>
      <c r="J399" s="106">
        <v>2010</v>
      </c>
      <c r="K399" s="168" t="s">
        <v>75</v>
      </c>
      <c r="L399" s="81" t="str">
        <f>C399&amp;"_"&amp;H399&amp;"_"&amp;E399</f>
        <v>cph_cumcap_rim</v>
      </c>
      <c r="M399" s="19">
        <v>0</v>
      </c>
      <c r="N399" s="19">
        <v>0</v>
      </c>
      <c r="O399" s="19">
        <v>0</v>
      </c>
      <c r="P399" s="19">
        <v>0</v>
      </c>
      <c r="Q399" s="19">
        <v>0.18015067894644024</v>
      </c>
      <c r="R399" s="19">
        <v>0.6608439242998998</v>
      </c>
      <c r="S399" s="19">
        <v>1.6227243879327489</v>
      </c>
      <c r="T399" s="19">
        <v>3.3334010572115238</v>
      </c>
      <c r="U399" s="19">
        <v>6.1851704338003115</v>
      </c>
      <c r="V399" s="19">
        <v>10.748025059195889</v>
      </c>
      <c r="W399" s="19">
        <v>17.843757456349376</v>
      </c>
      <c r="X399" s="19">
        <v>27.998701109897084</v>
      </c>
      <c r="Y399" s="19">
        <v>42.455156921984106</v>
      </c>
      <c r="Z399" s="19">
        <v>62.935405710328602</v>
      </c>
      <c r="AA399" s="19">
        <v>91.816468397944647</v>
      </c>
      <c r="AB399" s="19">
        <v>132.36214055419055</v>
      </c>
      <c r="AC399" s="19">
        <v>189.02648629849128</v>
      </c>
      <c r="AD399" s="19">
        <v>267.84280854939266</v>
      </c>
      <c r="AE399" s="19">
        <v>376.90830748773391</v>
      </c>
      <c r="AF399" s="19">
        <v>526.96411502820251</v>
      </c>
      <c r="AG399" s="19">
        <v>732.04886449126138</v>
      </c>
      <c r="AH399" s="19">
        <v>1010.1666440503419</v>
      </c>
      <c r="AI399" s="19">
        <v>1383.8542609864232</v>
      </c>
      <c r="AJ399" s="19">
        <v>1880.4625838673314</v>
      </c>
      <c r="AK399" s="19">
        <v>2531.9019039426903</v>
      </c>
      <c r="AL399" s="19">
        <v>3378.9938818838668</v>
      </c>
      <c r="AM399" s="19">
        <v>4347.8504995309249</v>
      </c>
      <c r="AN399" s="19">
        <v>5711.102261080925</v>
      </c>
      <c r="AO399" s="9">
        <v>7458.983711080924</v>
      </c>
      <c r="AP399" s="9">
        <v>9248.7675005809233</v>
      </c>
      <c r="AQ399" s="9">
        <v>11085.802036180925</v>
      </c>
      <c r="AR399" s="9">
        <v>13227.879268780924</v>
      </c>
      <c r="AS399" s="9">
        <v>15599.130832780924</v>
      </c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</row>
    <row r="400" spans="1:171" x14ac:dyDescent="0.25">
      <c r="A400" s="217" t="str">
        <f>L400</f>
        <v>cph_cumcap_peri</v>
      </c>
      <c r="B400" s="132" t="s">
        <v>116</v>
      </c>
      <c r="C400" s="133" t="s">
        <v>139</v>
      </c>
      <c r="D400" s="134" t="s">
        <v>322</v>
      </c>
      <c r="E400" s="105" t="s">
        <v>45</v>
      </c>
      <c r="F400" s="106" t="s">
        <v>16</v>
      </c>
      <c r="G400" s="106" t="s">
        <v>53</v>
      </c>
      <c r="H400" s="106" t="s">
        <v>55</v>
      </c>
      <c r="I400" s="106">
        <v>1978</v>
      </c>
      <c r="J400" s="106">
        <v>2010</v>
      </c>
      <c r="K400" s="168" t="s">
        <v>75</v>
      </c>
      <c r="L400" s="81" t="str">
        <f>C400&amp;"_"&amp;H400&amp;"_"&amp;E400</f>
        <v>cph_cumcap_peri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20">
        <v>0.65027765919327185</v>
      </c>
      <c r="Y400" s="19">
        <v>2.382278449128584</v>
      </c>
      <c r="Z400" s="19">
        <v>5.8397554201623922</v>
      </c>
      <c r="AA400" s="19">
        <v>11.969195568674621</v>
      </c>
      <c r="AB400" s="19">
        <v>22.144034222444336</v>
      </c>
      <c r="AC400" s="19">
        <v>38.33267623885795</v>
      </c>
      <c r="AD400" s="19">
        <v>63.321365720910634</v>
      </c>
      <c r="AE400" s="19">
        <v>101.00227361177402</v>
      </c>
      <c r="AF400" s="19">
        <v>156.73298763167583</v>
      </c>
      <c r="AG400" s="19">
        <v>237.76315436200201</v>
      </c>
      <c r="AH400" s="19">
        <v>353.70388970446993</v>
      </c>
      <c r="AI400" s="19">
        <v>516.98275678859716</v>
      </c>
      <c r="AJ400" s="19">
        <v>743.18204032716221</v>
      </c>
      <c r="AK400" s="19">
        <v>1051.1096586178999</v>
      </c>
      <c r="AL400" s="19">
        <v>1465.0673056767234</v>
      </c>
      <c r="AM400" s="19">
        <v>1952.9731880296647</v>
      </c>
      <c r="AN400" s="19">
        <v>2658.4835336296646</v>
      </c>
      <c r="AO400" s="9">
        <v>3380.8222961296647</v>
      </c>
      <c r="AP400" s="9">
        <v>4361.3125460296651</v>
      </c>
      <c r="AQ400" s="9">
        <v>5483.3336396296645</v>
      </c>
      <c r="AR400" s="9">
        <v>6562.5481232296643</v>
      </c>
      <c r="AS400" s="9">
        <v>9106.2543464296632</v>
      </c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</row>
    <row r="401" spans="1:171" x14ac:dyDescent="0.25">
      <c r="A401" s="217" t="str">
        <f>L401</f>
        <v>cph_cumcap_glob</v>
      </c>
      <c r="B401" s="132" t="s">
        <v>116</v>
      </c>
      <c r="C401" s="133" t="s">
        <v>139</v>
      </c>
      <c r="D401" s="134" t="s">
        <v>328</v>
      </c>
      <c r="E401" s="105" t="s">
        <v>46</v>
      </c>
      <c r="F401" s="106" t="s">
        <v>16</v>
      </c>
      <c r="G401" s="106" t="s">
        <v>53</v>
      </c>
      <c r="H401" s="106" t="s">
        <v>55</v>
      </c>
      <c r="I401" s="106">
        <v>1978</v>
      </c>
      <c r="J401" s="106">
        <v>2010</v>
      </c>
      <c r="K401" s="168" t="s">
        <v>75</v>
      </c>
      <c r="L401" s="81" t="str">
        <f>C401&amp;"_"&amp;H401&amp;"_"&amp;E401</f>
        <v>cph_cumcap_glob</v>
      </c>
      <c r="M401" s="9">
        <v>0</v>
      </c>
      <c r="N401" s="9">
        <v>3.2328047772578761</v>
      </c>
      <c r="O401" s="9">
        <v>7.5465196600327857</v>
      </c>
      <c r="P401" s="9">
        <v>13.302329239505509</v>
      </c>
      <c r="Q401" s="9">
        <v>20.981931894415919</v>
      </c>
      <c r="R401" s="9">
        <v>31.227613855768507</v>
      </c>
      <c r="S401" s="9">
        <v>44.895542291048784</v>
      </c>
      <c r="T401" s="9">
        <v>63.12655475227907</v>
      </c>
      <c r="U401" s="9">
        <v>87.440041444332664</v>
      </c>
      <c r="V401" s="9">
        <v>119.85819153595313</v>
      </c>
      <c r="W401" s="9">
        <v>163.06995949628902</v>
      </c>
      <c r="X401" s="9">
        <v>220.64662723735998</v>
      </c>
      <c r="Y401" s="9">
        <v>297.32374554178784</v>
      </c>
      <c r="Z401" s="9">
        <v>399.36733670077177</v>
      </c>
      <c r="AA401" s="9">
        <v>535.04504832148518</v>
      </c>
      <c r="AB401" s="9">
        <v>715.22448281532388</v>
      </c>
      <c r="AC401" s="9">
        <v>954.11937368253871</v>
      </c>
      <c r="AD401" s="9">
        <v>1270.1965471906458</v>
      </c>
      <c r="AE401" s="9">
        <v>1687.23784546192</v>
      </c>
      <c r="AF401" s="9">
        <v>2235.5145458891952</v>
      </c>
      <c r="AG401" s="9">
        <v>2952.9691471472916</v>
      </c>
      <c r="AH401" s="9">
        <v>3886.2042327637469</v>
      </c>
      <c r="AI401" s="9">
        <v>5090.9528180198931</v>
      </c>
      <c r="AJ401" s="9">
        <v>6631.572938274544</v>
      </c>
      <c r="AK401" s="9">
        <v>8579.0318337144763</v>
      </c>
      <c r="AL401" s="9">
        <v>11022.531833714478</v>
      </c>
      <c r="AM401" s="9">
        <v>13722.531833714478</v>
      </c>
      <c r="AN401" s="9">
        <v>17397.064883714476</v>
      </c>
      <c r="AO401" s="9">
        <v>21855.946133714475</v>
      </c>
      <c r="AP401" s="9">
        <v>27043.725233714475</v>
      </c>
      <c r="AQ401" s="9">
        <v>32543.828633714475</v>
      </c>
      <c r="AR401" s="9">
        <v>37994.406833714478</v>
      </c>
      <c r="AS401" s="9">
        <v>45172.832022914474</v>
      </c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</row>
    <row r="402" spans="1:171" x14ac:dyDescent="0.25">
      <c r="F402" s="91"/>
      <c r="G402" s="91"/>
      <c r="H402" s="91"/>
      <c r="I402" s="91"/>
      <c r="J402" s="91"/>
      <c r="K402" s="172"/>
      <c r="L402" s="7"/>
      <c r="BA402" s="9"/>
    </row>
    <row r="403" spans="1:171" x14ac:dyDescent="0.25">
      <c r="A403" s="217" t="str">
        <f t="shared" ref="A403:A419" si="43">L403</f>
        <v>cph_cumuni_core</v>
      </c>
      <c r="B403" s="132" t="s">
        <v>116</v>
      </c>
      <c r="C403" s="133" t="s">
        <v>139</v>
      </c>
      <c r="D403" s="134" t="s">
        <v>140</v>
      </c>
      <c r="E403" s="105" t="s">
        <v>44</v>
      </c>
      <c r="F403" s="88" t="s">
        <v>74</v>
      </c>
      <c r="G403" s="88" t="s">
        <v>59</v>
      </c>
      <c r="H403" s="88" t="s">
        <v>60</v>
      </c>
      <c r="I403" s="106">
        <v>1978</v>
      </c>
      <c r="J403" s="106">
        <v>2010</v>
      </c>
      <c r="K403" s="168" t="s">
        <v>75</v>
      </c>
      <c r="L403" s="8" t="str">
        <f>C403&amp;"_"&amp;H403&amp;"_"&amp;E403</f>
        <v>cph_cumuni_core</v>
      </c>
      <c r="M403" s="32">
        <v>0</v>
      </c>
      <c r="N403" s="32">
        <v>718401.06161286135</v>
      </c>
      <c r="O403" s="32">
        <v>1677004.3688961747</v>
      </c>
      <c r="P403" s="32">
        <v>2956073.1643345575</v>
      </c>
      <c r="Q403" s="32">
        <v>4622618.0478821062</v>
      </c>
      <c r="R403" s="32">
        <v>6792615.5403263578</v>
      </c>
      <c r="S403" s="32">
        <v>9616181.7562480066</v>
      </c>
      <c r="T403" s="32">
        <v>13287367.487792788</v>
      </c>
      <c r="U403" s="32">
        <v>18056638.002340525</v>
      </c>
      <c r="V403" s="32">
        <v>24246703.661501609</v>
      </c>
      <c r="W403" s="32">
        <v>32272489.342208814</v>
      </c>
      <c r="X403" s="32">
        <v>42666144.10405992</v>
      </c>
      <c r="Y403" s="32">
        <v>56108068.926816709</v>
      </c>
      <c r="Z403" s="32">
        <v>73464927.904506832</v>
      </c>
      <c r="AA403" s="32">
        <v>95835418.745525762</v>
      </c>
      <c r="AB403" s="32">
        <v>124604068.45304202</v>
      </c>
      <c r="AC403" s="32">
        <v>161502269.14337546</v>
      </c>
      <c r="AD403" s="32">
        <v>208673860.648965</v>
      </c>
      <c r="AE403" s="32">
        <v>268739392.08053607</v>
      </c>
      <c r="AF403" s="32">
        <v>344848320.71762592</v>
      </c>
      <c r="AG403" s="32">
        <v>440701584.06533962</v>
      </c>
      <c r="AH403" s="32">
        <v>560518599.77976334</v>
      </c>
      <c r="AI403" s="32">
        <v>708914622.27663851</v>
      </c>
      <c r="AJ403" s="32">
        <v>890650736.46223342</v>
      </c>
      <c r="AK403" s="32">
        <v>1110226726.9230859</v>
      </c>
      <c r="AL403" s="32">
        <v>1372993476.9230859</v>
      </c>
      <c r="AM403" s="32">
        <v>1649268476.9230859</v>
      </c>
      <c r="AN403" s="32">
        <v>2006106464.2230859</v>
      </c>
      <c r="AO403" s="32">
        <v>2448031139.2230859</v>
      </c>
      <c r="AP403" s="32">
        <v>2985254486.0230861</v>
      </c>
      <c r="AQ403" s="32">
        <v>3549931768.4230862</v>
      </c>
      <c r="AR403" s="32">
        <v>4045328764.8230863</v>
      </c>
      <c r="AS403" s="32">
        <v>4548321520.8230896</v>
      </c>
      <c r="AT403" s="19"/>
      <c r="AU403" s="19"/>
      <c r="AV403" s="19"/>
      <c r="AW403" s="19"/>
      <c r="AX403" s="19"/>
      <c r="AY403" s="19"/>
      <c r="AZ403" s="19"/>
      <c r="BA403" s="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</row>
    <row r="404" spans="1:171" x14ac:dyDescent="0.25">
      <c r="A404" s="217" t="str">
        <f t="shared" si="43"/>
        <v>cph_cumuni_rimFSU</v>
      </c>
      <c r="B404" s="43" t="s">
        <v>116</v>
      </c>
      <c r="C404" s="44" t="s">
        <v>139</v>
      </c>
      <c r="D404" s="90" t="s">
        <v>48</v>
      </c>
      <c r="E404" s="46" t="s">
        <v>205</v>
      </c>
      <c r="F404" s="90" t="s">
        <v>74</v>
      </c>
      <c r="G404" s="90" t="s">
        <v>59</v>
      </c>
      <c r="H404" s="90" t="s">
        <v>60</v>
      </c>
      <c r="I404" s="90"/>
      <c r="J404" s="90"/>
      <c r="K404" s="175" t="s">
        <v>48</v>
      </c>
      <c r="L404" s="47" t="str">
        <f>C404&amp;"_"&amp;H404&amp;"_"&amp;E404</f>
        <v>cph_cumuni_rimFSU</v>
      </c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19"/>
      <c r="AU404" s="19"/>
      <c r="AV404" s="19"/>
      <c r="AW404" s="19"/>
      <c r="AX404" s="19"/>
      <c r="AY404" s="19"/>
      <c r="AZ404" s="19"/>
      <c r="BA404" s="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</row>
    <row r="405" spans="1:171" x14ac:dyDescent="0.25">
      <c r="A405" s="217" t="str">
        <f t="shared" si="43"/>
        <v>cph_cumuni_rim</v>
      </c>
      <c r="B405" s="132" t="s">
        <v>116</v>
      </c>
      <c r="C405" s="133" t="s">
        <v>139</v>
      </c>
      <c r="D405" s="134" t="s">
        <v>70</v>
      </c>
      <c r="E405" s="105" t="s">
        <v>152</v>
      </c>
      <c r="F405" s="88" t="s">
        <v>74</v>
      </c>
      <c r="G405" s="88" t="s">
        <v>59</v>
      </c>
      <c r="H405" s="88" t="s">
        <v>60</v>
      </c>
      <c r="I405" s="106">
        <v>1978</v>
      </c>
      <c r="J405" s="106">
        <v>2010</v>
      </c>
      <c r="K405" s="168" t="s">
        <v>75</v>
      </c>
      <c r="L405" s="8" t="str">
        <f>C405&amp;"_"&amp;H405&amp;"_"&amp;E405</f>
        <v>cph_cumuni_rim</v>
      </c>
      <c r="M405" s="32">
        <v>0</v>
      </c>
      <c r="N405" s="32">
        <v>0</v>
      </c>
      <c r="O405" s="32">
        <v>0</v>
      </c>
      <c r="P405" s="32">
        <v>0</v>
      </c>
      <c r="Q405" s="32">
        <v>40033.484210320057</v>
      </c>
      <c r="R405" s="32">
        <v>146854.20539997774</v>
      </c>
      <c r="S405" s="32">
        <v>360605.41954061086</v>
      </c>
      <c r="T405" s="32">
        <v>740755.79049144965</v>
      </c>
      <c r="U405" s="32">
        <v>1374482.3186222913</v>
      </c>
      <c r="V405" s="32">
        <v>2388450.0131546422</v>
      </c>
      <c r="W405" s="32">
        <v>3965279.4347443059</v>
      </c>
      <c r="X405" s="32">
        <v>6221933.5799771296</v>
      </c>
      <c r="Y405" s="32">
        <v>9434479.3159964681</v>
      </c>
      <c r="Z405" s="32">
        <v>13985645.713406356</v>
      </c>
      <c r="AA405" s="32">
        <v>20403659.643987697</v>
      </c>
      <c r="AB405" s="32">
        <v>29413809.012042344</v>
      </c>
      <c r="AC405" s="32">
        <v>42005885.84410917</v>
      </c>
      <c r="AD405" s="32">
        <v>59520624.122087255</v>
      </c>
      <c r="AE405" s="32">
        <v>83757401.663940862</v>
      </c>
      <c r="AF405" s="32">
        <v>117103136.67293391</v>
      </c>
      <c r="AG405" s="32">
        <v>162677525.44250253</v>
      </c>
      <c r="AH405" s="32">
        <v>224481476.45563152</v>
      </c>
      <c r="AI405" s="32">
        <v>307523169.10809404</v>
      </c>
      <c r="AJ405" s="32">
        <v>417880574.19274032</v>
      </c>
      <c r="AK405" s="32">
        <v>562644867.5428201</v>
      </c>
      <c r="AL405" s="32">
        <v>750887529.30752599</v>
      </c>
      <c r="AM405" s="32">
        <v>966188999.89576113</v>
      </c>
      <c r="AN405" s="32">
        <v>1269133835.7957611</v>
      </c>
      <c r="AO405" s="32">
        <v>1657551935.7957609</v>
      </c>
      <c r="AP405" s="32">
        <v>2055281666.7957609</v>
      </c>
      <c r="AQ405" s="32">
        <v>2463511563.5957608</v>
      </c>
      <c r="AR405" s="32">
        <v>2939528726.3957605</v>
      </c>
      <c r="AS405" s="32">
        <v>3466473518.395761</v>
      </c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</row>
    <row r="406" spans="1:171" x14ac:dyDescent="0.25">
      <c r="A406" s="217" t="str">
        <f t="shared" si="43"/>
        <v>cph_cumuni_peri</v>
      </c>
      <c r="B406" s="132" t="s">
        <v>116</v>
      </c>
      <c r="C406" s="133" t="s">
        <v>139</v>
      </c>
      <c r="D406" s="106" t="s">
        <v>120</v>
      </c>
      <c r="E406" s="105" t="s">
        <v>45</v>
      </c>
      <c r="F406" s="88" t="s">
        <v>74</v>
      </c>
      <c r="G406" s="88" t="s">
        <v>59</v>
      </c>
      <c r="H406" s="88" t="s">
        <v>60</v>
      </c>
      <c r="I406" s="106">
        <v>1978</v>
      </c>
      <c r="J406" s="106">
        <v>2010</v>
      </c>
      <c r="K406" s="168" t="s">
        <v>75</v>
      </c>
      <c r="L406" s="8" t="str">
        <f>C406&amp;"_"&amp;H406&amp;"_"&amp;E406</f>
        <v>cph_cumuni_peri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144506.14648739374</v>
      </c>
      <c r="Y406" s="32">
        <v>529395.21091746306</v>
      </c>
      <c r="Z406" s="32">
        <v>1297723.4267027539</v>
      </c>
      <c r="AA406" s="32">
        <v>2659821.237483249</v>
      </c>
      <c r="AB406" s="32">
        <v>4920896.4938765196</v>
      </c>
      <c r="AC406" s="32">
        <v>8518372.4975239895</v>
      </c>
      <c r="AD406" s="32">
        <v>14071414.604646808</v>
      </c>
      <c r="AE406" s="32">
        <v>22444949.691505335</v>
      </c>
      <c r="AF406" s="32">
        <v>34829552.807039075</v>
      </c>
      <c r="AG406" s="32">
        <v>52836256.524889335</v>
      </c>
      <c r="AH406" s="32">
        <v>78600864.378771096</v>
      </c>
      <c r="AI406" s="32">
        <v>114885057.06413269</v>
      </c>
      <c r="AJ406" s="32">
        <v>165151564.51714715</v>
      </c>
      <c r="AK406" s="32">
        <v>233579924.13731107</v>
      </c>
      <c r="AL406" s="32">
        <v>325570512.3726052</v>
      </c>
      <c r="AM406" s="32">
        <v>433994041.78436995</v>
      </c>
      <c r="AN406" s="32">
        <v>590774118.5843699</v>
      </c>
      <c r="AO406" s="32">
        <v>751293843.5843699</v>
      </c>
      <c r="AP406" s="32">
        <v>969180565.78436995</v>
      </c>
      <c r="AQ406" s="32">
        <v>1218518586.5843699</v>
      </c>
      <c r="AR406" s="32">
        <v>1458344027.3843699</v>
      </c>
      <c r="AS406" s="32">
        <v>2023612076.9843698</v>
      </c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</row>
    <row r="407" spans="1:171" x14ac:dyDescent="0.25">
      <c r="A407" s="217" t="str">
        <f t="shared" si="43"/>
        <v>cph_cumuni_glob</v>
      </c>
      <c r="B407" s="132" t="s">
        <v>116</v>
      </c>
      <c r="C407" s="133" t="s">
        <v>139</v>
      </c>
      <c r="D407" s="134" t="s">
        <v>328</v>
      </c>
      <c r="E407" s="105" t="s">
        <v>46</v>
      </c>
      <c r="F407" s="88" t="s">
        <v>74</v>
      </c>
      <c r="G407" s="88" t="s">
        <v>59</v>
      </c>
      <c r="H407" s="88" t="s">
        <v>60</v>
      </c>
      <c r="I407" s="106">
        <v>1978</v>
      </c>
      <c r="J407" s="106">
        <v>2010</v>
      </c>
      <c r="K407" s="168" t="s">
        <v>75</v>
      </c>
      <c r="L407" s="8" t="str">
        <f>C407&amp;"_"&amp;H407&amp;"_"&amp;E407</f>
        <v>cph_cumuni_glob</v>
      </c>
      <c r="M407" s="32">
        <v>0</v>
      </c>
      <c r="N407" s="32">
        <v>718401.06161286135</v>
      </c>
      <c r="O407" s="32">
        <v>1677004.3688961747</v>
      </c>
      <c r="P407" s="32">
        <v>2956073.1643345575</v>
      </c>
      <c r="Q407" s="32">
        <v>4662651.5320924269</v>
      </c>
      <c r="R407" s="32">
        <v>6939469.7457263349</v>
      </c>
      <c r="S407" s="32">
        <v>9976787.1757886186</v>
      </c>
      <c r="T407" s="32">
        <v>14028123.278284237</v>
      </c>
      <c r="U407" s="32">
        <v>19431120.320962816</v>
      </c>
      <c r="V407" s="32">
        <v>26635153.674656253</v>
      </c>
      <c r="W407" s="32">
        <v>36237768.776953116</v>
      </c>
      <c r="X407" s="32">
        <v>49032583.830524437</v>
      </c>
      <c r="Y407" s="32">
        <v>66071943.453730628</v>
      </c>
      <c r="Z407" s="32">
        <v>88748297.044615954</v>
      </c>
      <c r="AA407" s="32">
        <v>118898899.6269967</v>
      </c>
      <c r="AB407" s="32">
        <v>158938773.95896086</v>
      </c>
      <c r="AC407" s="32">
        <v>212026527.48500863</v>
      </c>
      <c r="AD407" s="32">
        <v>282265899.37569904</v>
      </c>
      <c r="AE407" s="32">
        <v>374941743.43598223</v>
      </c>
      <c r="AF407" s="32">
        <v>496781010.19759887</v>
      </c>
      <c r="AG407" s="32">
        <v>656215366.03273153</v>
      </c>
      <c r="AH407" s="32">
        <v>863600940.61416602</v>
      </c>
      <c r="AI407" s="32">
        <v>1131322848.4488652</v>
      </c>
      <c r="AJ407" s="32">
        <v>1473682875.172121</v>
      </c>
      <c r="AK407" s="32">
        <v>1906451518.6032169</v>
      </c>
      <c r="AL407" s="32">
        <v>2449451518.6032171</v>
      </c>
      <c r="AM407" s="32">
        <v>3049451518.6032171</v>
      </c>
      <c r="AN407" s="32">
        <v>3866014418.6032166</v>
      </c>
      <c r="AO407" s="32">
        <v>4856876918.6032171</v>
      </c>
      <c r="AP407" s="32">
        <v>6009716718.6032162</v>
      </c>
      <c r="AQ407" s="32">
        <v>7231961918.6032171</v>
      </c>
      <c r="AR407" s="32">
        <v>8443201518.6032171</v>
      </c>
      <c r="AS407" s="32">
        <v>10038407116.203199</v>
      </c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</row>
    <row r="408" spans="1:171" x14ac:dyDescent="0.25">
      <c r="F408" s="91"/>
      <c r="G408" s="91"/>
      <c r="H408" s="91"/>
      <c r="I408" s="91"/>
      <c r="J408" s="91"/>
      <c r="K408" s="179"/>
      <c r="L408" s="7"/>
    </row>
    <row r="409" spans="1:171" s="49" customFormat="1" x14ac:dyDescent="0.25">
      <c r="A409" s="217" t="str">
        <f t="shared" si="43"/>
        <v>cph_avgcap_core</v>
      </c>
      <c r="B409" s="43" t="s">
        <v>116</v>
      </c>
      <c r="C409" s="44" t="s">
        <v>139</v>
      </c>
      <c r="D409" s="90" t="s">
        <v>140</v>
      </c>
      <c r="E409" s="46" t="s">
        <v>44</v>
      </c>
      <c r="F409" s="117" t="s">
        <v>62</v>
      </c>
      <c r="G409" s="117" t="s">
        <v>53</v>
      </c>
      <c r="H409" s="117" t="s">
        <v>61</v>
      </c>
      <c r="I409" s="90"/>
      <c r="J409" s="90"/>
      <c r="K409" s="175" t="s">
        <v>141</v>
      </c>
      <c r="L409" s="47" t="str">
        <f>C409&amp;"_"&amp;H409&amp;"_"&amp;E409</f>
        <v>cph_avgcap_core</v>
      </c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84"/>
      <c r="AU409" s="84"/>
      <c r="AV409" s="84"/>
      <c r="AW409" s="84"/>
      <c r="AX409" s="84"/>
      <c r="AY409" s="84"/>
      <c r="AZ409" s="84"/>
      <c r="BA409" s="136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  <c r="BS409" s="84"/>
      <c r="BT409" s="84"/>
      <c r="BU409" s="84"/>
      <c r="BV409" s="84"/>
      <c r="BW409" s="84"/>
      <c r="BX409" s="84"/>
      <c r="BY409" s="84"/>
      <c r="BZ409" s="84"/>
      <c r="CA409" s="84"/>
      <c r="CB409" s="84"/>
      <c r="CC409" s="84"/>
      <c r="CD409" s="84"/>
      <c r="CE409" s="84"/>
      <c r="CF409" s="84"/>
      <c r="CG409" s="84"/>
      <c r="CH409" s="84"/>
      <c r="CI409" s="84"/>
      <c r="CJ409" s="84"/>
      <c r="CK409" s="84"/>
      <c r="CL409" s="84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  <c r="CZ409" s="33"/>
      <c r="DA409" s="33"/>
      <c r="DB409" s="33"/>
      <c r="DC409" s="33"/>
      <c r="DD409" s="33"/>
      <c r="DE409" s="33"/>
      <c r="DF409" s="33"/>
      <c r="DG409" s="33"/>
      <c r="DH409" s="33"/>
      <c r="DI409" s="33"/>
      <c r="DJ409" s="33"/>
      <c r="DK409" s="33"/>
      <c r="DL409" s="33"/>
      <c r="DM409" s="33"/>
      <c r="DN409" s="33"/>
      <c r="DO409" s="33"/>
      <c r="DP409" s="33"/>
      <c r="DQ409" s="33"/>
      <c r="DR409" s="33"/>
      <c r="DS409" s="33"/>
      <c r="DT409" s="52"/>
      <c r="DU409" s="52"/>
      <c r="DV409" s="52"/>
      <c r="DW409" s="52"/>
      <c r="DX409" s="85"/>
      <c r="DY409" s="85"/>
      <c r="DZ409" s="85"/>
      <c r="EA409" s="85"/>
      <c r="EB409" s="85"/>
      <c r="EC409" s="85"/>
      <c r="ED409" s="85"/>
      <c r="EE409" s="85"/>
      <c r="EF409" s="85"/>
      <c r="EG409" s="85"/>
      <c r="EH409" s="85"/>
      <c r="EI409" s="85"/>
      <c r="EJ409" s="85"/>
      <c r="EK409" s="85"/>
      <c r="EL409" s="85"/>
      <c r="EM409" s="85"/>
      <c r="EN409" s="85"/>
      <c r="EO409" s="85"/>
      <c r="EP409" s="85"/>
      <c r="EQ409" s="85"/>
      <c r="ER409" s="85"/>
      <c r="ES409" s="85"/>
      <c r="ET409" s="85"/>
      <c r="EU409" s="85"/>
      <c r="EV409" s="85"/>
      <c r="EW409" s="85"/>
      <c r="EX409" s="85"/>
      <c r="EY409" s="85"/>
      <c r="EZ409" s="85"/>
      <c r="FA409" s="85"/>
      <c r="FB409" s="85"/>
      <c r="FC409" s="85"/>
      <c r="FD409" s="85"/>
      <c r="FE409" s="85"/>
      <c r="FF409" s="85"/>
      <c r="FG409" s="85"/>
      <c r="FH409" s="85"/>
      <c r="FI409" s="85"/>
      <c r="FJ409" s="85"/>
      <c r="FK409" s="85"/>
      <c r="FL409" s="85"/>
      <c r="FM409" s="85"/>
      <c r="FN409" s="85"/>
      <c r="FO409" s="85"/>
    </row>
    <row r="410" spans="1:171" s="49" customFormat="1" x14ac:dyDescent="0.25">
      <c r="A410" s="217" t="str">
        <f t="shared" si="43"/>
        <v>cph_avgcap_rimFSU</v>
      </c>
      <c r="B410" s="43" t="s">
        <v>116</v>
      </c>
      <c r="C410" s="44" t="s">
        <v>139</v>
      </c>
      <c r="D410" s="90" t="s">
        <v>48</v>
      </c>
      <c r="E410" s="46" t="s">
        <v>205</v>
      </c>
      <c r="F410" s="117" t="s">
        <v>62</v>
      </c>
      <c r="G410" s="117" t="s">
        <v>53</v>
      </c>
      <c r="H410" s="117" t="s">
        <v>61</v>
      </c>
      <c r="I410" s="90"/>
      <c r="J410" s="90"/>
      <c r="K410" s="175" t="s">
        <v>141</v>
      </c>
      <c r="L410" s="47" t="str">
        <f>C410&amp;"_"&amp;H410&amp;"_"&amp;E410</f>
        <v>cph_avgcap_rimFSU</v>
      </c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84"/>
      <c r="AU410" s="84"/>
      <c r="AV410" s="84"/>
      <c r="AW410" s="84"/>
      <c r="AX410" s="84"/>
      <c r="AY410" s="84"/>
      <c r="AZ410" s="84"/>
      <c r="BA410" s="136"/>
      <c r="BB410" s="84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4"/>
      <c r="BN410" s="84"/>
      <c r="BO410" s="84"/>
      <c r="BP410" s="84"/>
      <c r="BQ410" s="84"/>
      <c r="BR410" s="84"/>
      <c r="BS410" s="84"/>
      <c r="BT410" s="84"/>
      <c r="BU410" s="84"/>
      <c r="BV410" s="84"/>
      <c r="BW410" s="84"/>
      <c r="BX410" s="84"/>
      <c r="BY410" s="84"/>
      <c r="BZ410" s="84"/>
      <c r="CA410" s="84"/>
      <c r="CB410" s="84"/>
      <c r="CC410" s="84"/>
      <c r="CD410" s="84"/>
      <c r="CE410" s="84"/>
      <c r="CF410" s="84"/>
      <c r="CG410" s="84"/>
      <c r="CH410" s="84"/>
      <c r="CI410" s="84"/>
      <c r="CJ410" s="84"/>
      <c r="CK410" s="84"/>
      <c r="CL410" s="84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  <c r="DF410" s="33"/>
      <c r="DG410" s="33"/>
      <c r="DH410" s="33"/>
      <c r="DI410" s="33"/>
      <c r="DJ410" s="33"/>
      <c r="DK410" s="33"/>
      <c r="DL410" s="33"/>
      <c r="DM410" s="33"/>
      <c r="DN410" s="33"/>
      <c r="DO410" s="33"/>
      <c r="DP410" s="33"/>
      <c r="DQ410" s="33"/>
      <c r="DR410" s="33"/>
      <c r="DS410" s="33"/>
      <c r="DT410" s="52"/>
      <c r="DU410" s="52"/>
      <c r="DV410" s="52"/>
      <c r="DW410" s="52"/>
      <c r="DX410" s="85"/>
      <c r="DY410" s="85"/>
      <c r="DZ410" s="85"/>
      <c r="EA410" s="85"/>
      <c r="EB410" s="85"/>
      <c r="EC410" s="85"/>
      <c r="ED410" s="85"/>
      <c r="EE410" s="85"/>
      <c r="EF410" s="85"/>
      <c r="EG410" s="85"/>
      <c r="EH410" s="85"/>
      <c r="EI410" s="85"/>
      <c r="EJ410" s="85"/>
      <c r="EK410" s="85"/>
      <c r="EL410" s="85"/>
      <c r="EM410" s="85"/>
      <c r="EN410" s="85"/>
      <c r="EO410" s="85"/>
      <c r="EP410" s="85"/>
      <c r="EQ410" s="85"/>
      <c r="ER410" s="85"/>
      <c r="ES410" s="85"/>
      <c r="ET410" s="85"/>
      <c r="EU410" s="85"/>
      <c r="EV410" s="85"/>
      <c r="EW410" s="85"/>
      <c r="EX410" s="85"/>
      <c r="EY410" s="85"/>
      <c r="EZ410" s="85"/>
      <c r="FA410" s="85"/>
      <c r="FB410" s="85"/>
      <c r="FC410" s="85"/>
      <c r="FD410" s="85"/>
      <c r="FE410" s="85"/>
      <c r="FF410" s="85"/>
      <c r="FG410" s="85"/>
      <c r="FH410" s="85"/>
      <c r="FI410" s="85"/>
      <c r="FJ410" s="85"/>
      <c r="FK410" s="85"/>
      <c r="FL410" s="85"/>
      <c r="FM410" s="85"/>
      <c r="FN410" s="85"/>
      <c r="FO410" s="85"/>
    </row>
    <row r="411" spans="1:171" s="49" customFormat="1" x14ac:dyDescent="0.25">
      <c r="A411" s="217" t="str">
        <f t="shared" si="43"/>
        <v>cph_avgcap_rim</v>
      </c>
      <c r="B411" s="43" t="s">
        <v>116</v>
      </c>
      <c r="C411" s="44" t="s">
        <v>139</v>
      </c>
      <c r="D411" s="90" t="s">
        <v>70</v>
      </c>
      <c r="E411" s="46" t="s">
        <v>152</v>
      </c>
      <c r="F411" s="117" t="s">
        <v>62</v>
      </c>
      <c r="G411" s="117" t="s">
        <v>53</v>
      </c>
      <c r="H411" s="117" t="s">
        <v>61</v>
      </c>
      <c r="I411" s="90"/>
      <c r="J411" s="90"/>
      <c r="K411" s="175" t="s">
        <v>141</v>
      </c>
      <c r="L411" s="47" t="str">
        <f>C411&amp;"_"&amp;H411&amp;"_"&amp;E411</f>
        <v>cph_avgcap_rim</v>
      </c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  <c r="AR411" s="135"/>
      <c r="AS411" s="135"/>
      <c r="AT411" s="84"/>
      <c r="AU411" s="84"/>
      <c r="AV411" s="84"/>
      <c r="AW411" s="84"/>
      <c r="AX411" s="84"/>
      <c r="AY411" s="84"/>
      <c r="AZ411" s="84"/>
      <c r="BA411" s="136"/>
      <c r="BB411" s="84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4"/>
      <c r="BN411" s="84"/>
      <c r="BO411" s="84"/>
      <c r="BP411" s="84"/>
      <c r="BQ411" s="84"/>
      <c r="BR411" s="84"/>
      <c r="BS411" s="84"/>
      <c r="BT411" s="84"/>
      <c r="BU411" s="84"/>
      <c r="BV411" s="84"/>
      <c r="BW411" s="84"/>
      <c r="BX411" s="84"/>
      <c r="BY411" s="84"/>
      <c r="BZ411" s="84"/>
      <c r="CA411" s="84"/>
      <c r="CB411" s="84"/>
      <c r="CC411" s="84"/>
      <c r="CD411" s="84"/>
      <c r="CE411" s="84"/>
      <c r="CF411" s="84"/>
      <c r="CG411" s="84"/>
      <c r="CH411" s="84"/>
      <c r="CI411" s="84"/>
      <c r="CJ411" s="84"/>
      <c r="CK411" s="84"/>
      <c r="CL411" s="84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  <c r="DB411" s="33"/>
      <c r="DC411" s="33"/>
      <c r="DD411" s="33"/>
      <c r="DE411" s="33"/>
      <c r="DF411" s="33"/>
      <c r="DG411" s="33"/>
      <c r="DH411" s="33"/>
      <c r="DI411" s="33"/>
      <c r="DJ411" s="33"/>
      <c r="DK411" s="33"/>
      <c r="DL411" s="33"/>
      <c r="DM411" s="33"/>
      <c r="DN411" s="33"/>
      <c r="DO411" s="33"/>
      <c r="DP411" s="33"/>
      <c r="DQ411" s="33"/>
      <c r="DR411" s="33"/>
      <c r="DS411" s="33"/>
      <c r="DT411" s="52"/>
      <c r="DU411" s="52"/>
      <c r="DV411" s="52"/>
      <c r="DW411" s="52"/>
      <c r="DX411" s="85"/>
      <c r="DY411" s="85"/>
      <c r="DZ411" s="85"/>
      <c r="EA411" s="85"/>
      <c r="EB411" s="85"/>
      <c r="EC411" s="85"/>
      <c r="ED411" s="85"/>
      <c r="EE411" s="85"/>
      <c r="EF411" s="85"/>
      <c r="EG411" s="85"/>
      <c r="EH411" s="85"/>
      <c r="EI411" s="85"/>
      <c r="EJ411" s="85"/>
      <c r="EK411" s="85"/>
      <c r="EL411" s="85"/>
      <c r="EM411" s="85"/>
      <c r="EN411" s="85"/>
      <c r="EO411" s="85"/>
      <c r="EP411" s="85"/>
      <c r="EQ411" s="85"/>
      <c r="ER411" s="85"/>
      <c r="ES411" s="85"/>
      <c r="ET411" s="85"/>
      <c r="EU411" s="85"/>
      <c r="EV411" s="85"/>
      <c r="EW411" s="85"/>
      <c r="EX411" s="85"/>
      <c r="EY411" s="85"/>
      <c r="EZ411" s="85"/>
      <c r="FA411" s="85"/>
      <c r="FB411" s="85"/>
      <c r="FC411" s="85"/>
      <c r="FD411" s="85"/>
      <c r="FE411" s="85"/>
      <c r="FF411" s="85"/>
      <c r="FG411" s="85"/>
      <c r="FH411" s="85"/>
      <c r="FI411" s="85"/>
      <c r="FJ411" s="85"/>
      <c r="FK411" s="85"/>
      <c r="FL411" s="85"/>
      <c r="FM411" s="85"/>
      <c r="FN411" s="85"/>
      <c r="FO411" s="85"/>
    </row>
    <row r="412" spans="1:171" s="49" customFormat="1" x14ac:dyDescent="0.25">
      <c r="A412" s="217" t="str">
        <f t="shared" si="43"/>
        <v>cph_avgcap_peri</v>
      </c>
      <c r="B412" s="43" t="s">
        <v>116</v>
      </c>
      <c r="C412" s="44" t="s">
        <v>139</v>
      </c>
      <c r="D412" s="90" t="s">
        <v>120</v>
      </c>
      <c r="E412" s="46" t="s">
        <v>45</v>
      </c>
      <c r="F412" s="117" t="s">
        <v>62</v>
      </c>
      <c r="G412" s="117" t="s">
        <v>53</v>
      </c>
      <c r="H412" s="117" t="s">
        <v>61</v>
      </c>
      <c r="I412" s="90"/>
      <c r="J412" s="90"/>
      <c r="K412" s="175" t="s">
        <v>141</v>
      </c>
      <c r="L412" s="47" t="str">
        <f>C412&amp;"_"&amp;H412&amp;"_"&amp;E412</f>
        <v>cph_avgcap_peri</v>
      </c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  <c r="AR412" s="135"/>
      <c r="AS412" s="135"/>
      <c r="AT412" s="84"/>
      <c r="AU412" s="84"/>
      <c r="AV412" s="84"/>
      <c r="AW412" s="84"/>
      <c r="AX412" s="84"/>
      <c r="AY412" s="84"/>
      <c r="AZ412" s="84"/>
      <c r="BA412" s="136"/>
      <c r="BB412" s="84"/>
      <c r="BC412" s="84"/>
      <c r="BD412" s="84"/>
      <c r="BE412" s="84"/>
      <c r="BF412" s="84"/>
      <c r="BG412" s="84"/>
      <c r="BH412" s="84"/>
      <c r="BI412" s="84"/>
      <c r="BJ412" s="84"/>
      <c r="BK412" s="84"/>
      <c r="BL412" s="84"/>
      <c r="BM412" s="84"/>
      <c r="BN412" s="84"/>
      <c r="BO412" s="84"/>
      <c r="BP412" s="84"/>
      <c r="BQ412" s="84"/>
      <c r="BR412" s="84"/>
      <c r="BS412" s="84"/>
      <c r="BT412" s="84"/>
      <c r="BU412" s="84"/>
      <c r="BV412" s="84"/>
      <c r="BW412" s="84"/>
      <c r="BX412" s="84"/>
      <c r="BY412" s="84"/>
      <c r="BZ412" s="84"/>
      <c r="CA412" s="84"/>
      <c r="CB412" s="84"/>
      <c r="CC412" s="84"/>
      <c r="CD412" s="84"/>
      <c r="CE412" s="84"/>
      <c r="CF412" s="84"/>
      <c r="CG412" s="84"/>
      <c r="CH412" s="84"/>
      <c r="CI412" s="84"/>
      <c r="CJ412" s="84"/>
      <c r="CK412" s="84"/>
      <c r="CL412" s="84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  <c r="DG412" s="33"/>
      <c r="DH412" s="33"/>
      <c r="DI412" s="33"/>
      <c r="DJ412" s="33"/>
      <c r="DK412" s="33"/>
      <c r="DL412" s="33"/>
      <c r="DM412" s="33"/>
      <c r="DN412" s="33"/>
      <c r="DO412" s="33"/>
      <c r="DP412" s="33"/>
      <c r="DQ412" s="33"/>
      <c r="DR412" s="33"/>
      <c r="DS412" s="33"/>
      <c r="DT412" s="52"/>
      <c r="DU412" s="52"/>
      <c r="DV412" s="52"/>
      <c r="DW412" s="52"/>
      <c r="DX412" s="85"/>
      <c r="DY412" s="85"/>
      <c r="DZ412" s="85"/>
      <c r="EA412" s="85"/>
      <c r="EB412" s="85"/>
      <c r="EC412" s="85"/>
      <c r="ED412" s="85"/>
      <c r="EE412" s="85"/>
      <c r="EF412" s="85"/>
      <c r="EG412" s="85"/>
      <c r="EH412" s="85"/>
      <c r="EI412" s="85"/>
      <c r="EJ412" s="85"/>
      <c r="EK412" s="85"/>
      <c r="EL412" s="85"/>
      <c r="EM412" s="85"/>
      <c r="EN412" s="85"/>
      <c r="EO412" s="85"/>
      <c r="EP412" s="85"/>
      <c r="EQ412" s="85"/>
      <c r="ER412" s="85"/>
      <c r="ES412" s="85"/>
      <c r="ET412" s="85"/>
      <c r="EU412" s="85"/>
      <c r="EV412" s="85"/>
      <c r="EW412" s="85"/>
      <c r="EX412" s="85"/>
      <c r="EY412" s="85"/>
      <c r="EZ412" s="85"/>
      <c r="FA412" s="85"/>
      <c r="FB412" s="85"/>
      <c r="FC412" s="85"/>
      <c r="FD412" s="85"/>
      <c r="FE412" s="85"/>
      <c r="FF412" s="85"/>
      <c r="FG412" s="85"/>
      <c r="FH412" s="85"/>
      <c r="FI412" s="85"/>
      <c r="FJ412" s="85"/>
      <c r="FK412" s="85"/>
      <c r="FL412" s="85"/>
      <c r="FM412" s="85"/>
      <c r="FN412" s="85"/>
      <c r="FO412" s="85"/>
    </row>
    <row r="413" spans="1:171" s="49" customFormat="1" x14ac:dyDescent="0.25">
      <c r="A413" s="217" t="str">
        <f t="shared" si="43"/>
        <v>cph_avgcap_glob</v>
      </c>
      <c r="B413" s="43" t="s">
        <v>116</v>
      </c>
      <c r="C413" s="44" t="s">
        <v>139</v>
      </c>
      <c r="D413" s="90" t="s">
        <v>328</v>
      </c>
      <c r="E413" s="46" t="s">
        <v>46</v>
      </c>
      <c r="F413" s="117" t="s">
        <v>62</v>
      </c>
      <c r="G413" s="117" t="s">
        <v>53</v>
      </c>
      <c r="H413" s="117" t="s">
        <v>61</v>
      </c>
      <c r="I413" s="90"/>
      <c r="J413" s="90"/>
      <c r="K413" s="175" t="s">
        <v>141</v>
      </c>
      <c r="L413" s="47" t="str">
        <f>C413&amp;"_"&amp;H413&amp;"_"&amp;E413</f>
        <v>cph_avgcap_glob</v>
      </c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86"/>
      <c r="AU413" s="86"/>
      <c r="AV413" s="86"/>
      <c r="AW413" s="86"/>
      <c r="AX413" s="86"/>
      <c r="AY413" s="86"/>
      <c r="AZ413" s="86"/>
      <c r="BA413" s="13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  <c r="DF413" s="33"/>
      <c r="DG413" s="33"/>
      <c r="DH413" s="33"/>
      <c r="DI413" s="33"/>
      <c r="DJ413" s="33"/>
      <c r="DK413" s="33"/>
      <c r="DL413" s="33"/>
      <c r="DM413" s="33"/>
      <c r="DN413" s="33"/>
      <c r="DO413" s="33"/>
      <c r="DP413" s="33"/>
      <c r="DQ413" s="33"/>
      <c r="DR413" s="33"/>
      <c r="DS413" s="33"/>
      <c r="DT413" s="52"/>
      <c r="DU413" s="52"/>
      <c r="DV413" s="52"/>
      <c r="DW413" s="52"/>
      <c r="DX413" s="85"/>
      <c r="DY413" s="85"/>
      <c r="DZ413" s="85"/>
      <c r="EA413" s="85"/>
      <c r="EB413" s="85"/>
      <c r="EC413" s="85"/>
      <c r="ED413" s="85"/>
      <c r="EE413" s="85"/>
      <c r="EF413" s="85"/>
      <c r="EG413" s="85"/>
      <c r="EH413" s="85"/>
      <c r="EI413" s="85"/>
      <c r="EJ413" s="85"/>
      <c r="EK413" s="85"/>
      <c r="EL413" s="85"/>
      <c r="EM413" s="85"/>
      <c r="EN413" s="85"/>
      <c r="EO413" s="85"/>
      <c r="EP413" s="85"/>
      <c r="EQ413" s="85"/>
      <c r="ER413" s="85"/>
      <c r="ES413" s="85"/>
      <c r="ET413" s="85"/>
      <c r="EU413" s="85"/>
      <c r="EV413" s="85"/>
      <c r="EW413" s="85"/>
      <c r="EX413" s="85"/>
      <c r="EY413" s="85"/>
      <c r="EZ413" s="85"/>
      <c r="FA413" s="85"/>
      <c r="FB413" s="85"/>
      <c r="FC413" s="85"/>
      <c r="FD413" s="85"/>
      <c r="FE413" s="85"/>
      <c r="FF413" s="85"/>
      <c r="FG413" s="85"/>
      <c r="FH413" s="85"/>
      <c r="FI413" s="85"/>
      <c r="FJ413" s="85"/>
      <c r="FK413" s="85"/>
      <c r="FL413" s="85"/>
      <c r="FM413" s="85"/>
      <c r="FN413" s="85"/>
      <c r="FO413" s="85"/>
    </row>
    <row r="414" spans="1:171" s="49" customFormat="1" x14ac:dyDescent="0.25">
      <c r="A414" s="217"/>
      <c r="B414" s="116"/>
      <c r="C414" s="33"/>
      <c r="D414" s="33"/>
      <c r="E414" s="33"/>
      <c r="F414" s="119"/>
      <c r="G414" s="119"/>
      <c r="H414" s="119"/>
      <c r="I414" s="119"/>
      <c r="J414" s="119"/>
      <c r="K414" s="175"/>
      <c r="L414" s="47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  <c r="AE414" s="114"/>
      <c r="AF414" s="114"/>
      <c r="AG414" s="114"/>
      <c r="AH414" s="114"/>
      <c r="AI414" s="114"/>
      <c r="AJ414" s="114"/>
      <c r="AK414" s="114"/>
      <c r="AL414" s="114"/>
      <c r="AM414" s="114"/>
      <c r="AN414" s="114"/>
      <c r="AO414" s="33"/>
      <c r="AP414" s="33"/>
      <c r="AQ414" s="33"/>
      <c r="AR414" s="33"/>
      <c r="AS414" s="33"/>
      <c r="AT414" s="114"/>
      <c r="AU414" s="114"/>
      <c r="AV414" s="114"/>
      <c r="AW414" s="114"/>
      <c r="AX414" s="114"/>
      <c r="AY414" s="114"/>
      <c r="AZ414" s="114"/>
      <c r="BA414" s="114"/>
      <c r="BB414" s="114"/>
      <c r="BC414" s="114"/>
      <c r="BD414" s="114"/>
      <c r="BE414" s="114"/>
      <c r="BF414" s="114"/>
      <c r="BG414" s="114"/>
      <c r="BH414" s="114"/>
      <c r="BI414" s="114"/>
      <c r="BJ414" s="114"/>
      <c r="BK414" s="114"/>
      <c r="BL414" s="114"/>
      <c r="BM414" s="114"/>
      <c r="BN414" s="114"/>
      <c r="BO414" s="114"/>
      <c r="BP414" s="114"/>
      <c r="BQ414" s="114"/>
      <c r="BR414" s="114"/>
      <c r="BS414" s="114"/>
      <c r="BT414" s="114"/>
      <c r="BU414" s="114"/>
      <c r="BV414" s="114"/>
      <c r="BW414" s="114"/>
      <c r="BX414" s="114"/>
      <c r="BY414" s="114"/>
      <c r="BZ414" s="114"/>
      <c r="CA414" s="114"/>
      <c r="CB414" s="114"/>
      <c r="CC414" s="114"/>
      <c r="CD414" s="114"/>
      <c r="CE414" s="114"/>
      <c r="CF414" s="114"/>
      <c r="CG414" s="114"/>
      <c r="CH414" s="114"/>
      <c r="CI414" s="114"/>
      <c r="CJ414" s="114"/>
      <c r="CK414" s="114"/>
      <c r="CL414" s="114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  <c r="DK414" s="33"/>
      <c r="DL414" s="33"/>
      <c r="DM414" s="33"/>
      <c r="DN414" s="33"/>
      <c r="DO414" s="33"/>
      <c r="DP414" s="33"/>
      <c r="DQ414" s="33"/>
      <c r="DR414" s="33"/>
      <c r="DS414" s="33"/>
      <c r="DT414" s="33"/>
      <c r="DU414" s="33"/>
      <c r="DV414" s="33"/>
      <c r="DW414" s="33"/>
    </row>
    <row r="415" spans="1:171" s="49" customFormat="1" x14ac:dyDescent="0.25">
      <c r="A415" s="217" t="str">
        <f t="shared" si="43"/>
        <v>cph_maxcap_core</v>
      </c>
      <c r="B415" s="43" t="s">
        <v>116</v>
      </c>
      <c r="C415" s="44" t="s">
        <v>139</v>
      </c>
      <c r="D415" s="90" t="s">
        <v>140</v>
      </c>
      <c r="E415" s="46" t="s">
        <v>44</v>
      </c>
      <c r="F415" s="117" t="s">
        <v>63</v>
      </c>
      <c r="G415" s="117" t="s">
        <v>53</v>
      </c>
      <c r="H415" s="117" t="s">
        <v>64</v>
      </c>
      <c r="I415" s="90"/>
      <c r="J415" s="90"/>
      <c r="K415" s="175" t="s">
        <v>141</v>
      </c>
      <c r="L415" s="47" t="str">
        <f>C415&amp;"_"&amp;H415&amp;"_"&amp;E415</f>
        <v>cph_maxcap_core</v>
      </c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  <c r="AI415" s="114"/>
      <c r="AJ415" s="114"/>
      <c r="AK415" s="114"/>
      <c r="AL415" s="114"/>
      <c r="AM415" s="114"/>
      <c r="AN415" s="114"/>
      <c r="AO415" s="33"/>
      <c r="AP415" s="33"/>
      <c r="AQ415" s="33"/>
      <c r="AR415" s="33"/>
      <c r="AS415" s="33"/>
      <c r="AT415" s="114"/>
      <c r="AU415" s="114"/>
      <c r="AV415" s="114"/>
      <c r="AW415" s="114"/>
      <c r="AX415" s="114"/>
      <c r="AY415" s="114"/>
      <c r="AZ415" s="114"/>
      <c r="BA415" s="114"/>
      <c r="BB415" s="114"/>
      <c r="BC415" s="114"/>
      <c r="BD415" s="114"/>
      <c r="BE415" s="114"/>
      <c r="BF415" s="114"/>
      <c r="BG415" s="114"/>
      <c r="BH415" s="114"/>
      <c r="BI415" s="114"/>
      <c r="BJ415" s="114"/>
      <c r="BK415" s="114"/>
      <c r="BL415" s="114"/>
      <c r="BM415" s="114"/>
      <c r="BN415" s="114"/>
      <c r="BO415" s="114"/>
      <c r="BP415" s="114"/>
      <c r="BQ415" s="114"/>
      <c r="BR415" s="114"/>
      <c r="BS415" s="114"/>
      <c r="BT415" s="114"/>
      <c r="BU415" s="114"/>
      <c r="BV415" s="114"/>
      <c r="BW415" s="114"/>
      <c r="BX415" s="114"/>
      <c r="BY415" s="114"/>
      <c r="BZ415" s="114"/>
      <c r="CA415" s="114"/>
      <c r="CB415" s="114"/>
      <c r="CC415" s="114"/>
      <c r="CD415" s="114"/>
      <c r="CE415" s="114"/>
      <c r="CF415" s="114"/>
      <c r="CG415" s="114"/>
      <c r="CH415" s="114"/>
      <c r="CI415" s="114"/>
      <c r="CJ415" s="114"/>
      <c r="CK415" s="114"/>
      <c r="CL415" s="114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</row>
    <row r="416" spans="1:171" s="49" customFormat="1" x14ac:dyDescent="0.25">
      <c r="A416" s="217" t="str">
        <f t="shared" si="43"/>
        <v>cph_maxcap_rimFSU</v>
      </c>
      <c r="B416" s="43" t="s">
        <v>116</v>
      </c>
      <c r="C416" s="44" t="s">
        <v>139</v>
      </c>
      <c r="D416" s="90" t="s">
        <v>48</v>
      </c>
      <c r="E416" s="46" t="s">
        <v>205</v>
      </c>
      <c r="F416" s="117" t="s">
        <v>63</v>
      </c>
      <c r="G416" s="117" t="s">
        <v>53</v>
      </c>
      <c r="H416" s="117" t="s">
        <v>64</v>
      </c>
      <c r="I416" s="90"/>
      <c r="J416" s="90"/>
      <c r="K416" s="175" t="s">
        <v>141</v>
      </c>
      <c r="L416" s="47" t="str">
        <f>C416&amp;"_"&amp;H416&amp;"_"&amp;E416</f>
        <v>cph_maxcap_rimFSU</v>
      </c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4"/>
      <c r="AD416" s="114"/>
      <c r="AE416" s="114"/>
      <c r="AF416" s="114"/>
      <c r="AG416" s="114"/>
      <c r="AH416" s="114"/>
      <c r="AI416" s="114"/>
      <c r="AJ416" s="114"/>
      <c r="AK416" s="114"/>
      <c r="AL416" s="114"/>
      <c r="AM416" s="114"/>
      <c r="AN416" s="114"/>
      <c r="AO416" s="33"/>
      <c r="AP416" s="33"/>
      <c r="AQ416" s="33"/>
      <c r="AR416" s="33"/>
      <c r="AS416" s="33"/>
      <c r="AT416" s="114"/>
      <c r="AU416" s="114"/>
      <c r="AV416" s="114"/>
      <c r="AW416" s="114"/>
      <c r="AX416" s="114"/>
      <c r="AY416" s="114"/>
      <c r="AZ416" s="114"/>
      <c r="BA416" s="114"/>
      <c r="BB416" s="114"/>
      <c r="BC416" s="114"/>
      <c r="BD416" s="114"/>
      <c r="BE416" s="114"/>
      <c r="BF416" s="114"/>
      <c r="BG416" s="114"/>
      <c r="BH416" s="114"/>
      <c r="BI416" s="114"/>
      <c r="BJ416" s="114"/>
      <c r="BK416" s="114"/>
      <c r="BL416" s="114"/>
      <c r="BM416" s="114"/>
      <c r="BN416" s="114"/>
      <c r="BO416" s="114"/>
      <c r="BP416" s="114"/>
      <c r="BQ416" s="114"/>
      <c r="BR416" s="114"/>
      <c r="BS416" s="114"/>
      <c r="BT416" s="114"/>
      <c r="BU416" s="114"/>
      <c r="BV416" s="114"/>
      <c r="BW416" s="114"/>
      <c r="BX416" s="114"/>
      <c r="BY416" s="114"/>
      <c r="BZ416" s="114"/>
      <c r="CA416" s="114"/>
      <c r="CB416" s="114"/>
      <c r="CC416" s="114"/>
      <c r="CD416" s="114"/>
      <c r="CE416" s="114"/>
      <c r="CF416" s="114"/>
      <c r="CG416" s="114"/>
      <c r="CH416" s="114"/>
      <c r="CI416" s="114"/>
      <c r="CJ416" s="114"/>
      <c r="CK416" s="114"/>
      <c r="CL416" s="114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  <c r="DK416" s="33"/>
      <c r="DL416" s="33"/>
      <c r="DM416" s="33"/>
      <c r="DN416" s="33"/>
      <c r="DO416" s="33"/>
      <c r="DP416" s="33"/>
      <c r="DQ416" s="33"/>
      <c r="DR416" s="33"/>
      <c r="DS416" s="33"/>
      <c r="DT416" s="33"/>
      <c r="DU416" s="33"/>
      <c r="DV416" s="33"/>
      <c r="DW416" s="33"/>
    </row>
    <row r="417" spans="1:127" s="49" customFormat="1" x14ac:dyDescent="0.25">
      <c r="A417" s="217" t="str">
        <f t="shared" si="43"/>
        <v>cph_maxcap_rim</v>
      </c>
      <c r="B417" s="43" t="s">
        <v>116</v>
      </c>
      <c r="C417" s="44" t="s">
        <v>139</v>
      </c>
      <c r="D417" s="90" t="s">
        <v>70</v>
      </c>
      <c r="E417" s="46" t="s">
        <v>152</v>
      </c>
      <c r="F417" s="117" t="s">
        <v>63</v>
      </c>
      <c r="G417" s="117" t="s">
        <v>53</v>
      </c>
      <c r="H417" s="117" t="s">
        <v>64</v>
      </c>
      <c r="I417" s="90"/>
      <c r="J417" s="90"/>
      <c r="K417" s="175" t="s">
        <v>141</v>
      </c>
      <c r="L417" s="47" t="str">
        <f>C417&amp;"_"&amp;H417&amp;"_"&amp;E417</f>
        <v>cph_maxcap_rim</v>
      </c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  <c r="AE417" s="114"/>
      <c r="AF417" s="114"/>
      <c r="AG417" s="114"/>
      <c r="AH417" s="114"/>
      <c r="AI417" s="114"/>
      <c r="AJ417" s="114"/>
      <c r="AK417" s="114"/>
      <c r="AL417" s="114"/>
      <c r="AM417" s="114"/>
      <c r="AN417" s="114"/>
      <c r="AO417" s="33"/>
      <c r="AP417" s="33"/>
      <c r="AQ417" s="33"/>
      <c r="AR417" s="33"/>
      <c r="AS417" s="33"/>
      <c r="AT417" s="114"/>
      <c r="AU417" s="114"/>
      <c r="AV417" s="114"/>
      <c r="AW417" s="114"/>
      <c r="AX417" s="114"/>
      <c r="AY417" s="114"/>
      <c r="AZ417" s="114"/>
      <c r="BA417" s="114"/>
      <c r="BB417" s="114"/>
      <c r="BC417" s="114"/>
      <c r="BD417" s="114"/>
      <c r="BE417" s="114"/>
      <c r="BF417" s="114"/>
      <c r="BG417" s="114"/>
      <c r="BH417" s="114"/>
      <c r="BI417" s="114"/>
      <c r="BJ417" s="114"/>
      <c r="BK417" s="114"/>
      <c r="BL417" s="114"/>
      <c r="BM417" s="114"/>
      <c r="BN417" s="114"/>
      <c r="BO417" s="114"/>
      <c r="BP417" s="114"/>
      <c r="BQ417" s="114"/>
      <c r="BR417" s="114"/>
      <c r="BS417" s="114"/>
      <c r="BT417" s="114"/>
      <c r="BU417" s="114"/>
      <c r="BV417" s="114"/>
      <c r="BW417" s="114"/>
      <c r="BX417" s="114"/>
      <c r="BY417" s="114"/>
      <c r="BZ417" s="114"/>
      <c r="CA417" s="114"/>
      <c r="CB417" s="114"/>
      <c r="CC417" s="114"/>
      <c r="CD417" s="114"/>
      <c r="CE417" s="114"/>
      <c r="CF417" s="114"/>
      <c r="CG417" s="114"/>
      <c r="CH417" s="114"/>
      <c r="CI417" s="114"/>
      <c r="CJ417" s="114"/>
      <c r="CK417" s="114"/>
      <c r="CL417" s="114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  <c r="DG417" s="33"/>
      <c r="DH417" s="33"/>
      <c r="DI417" s="33"/>
      <c r="DJ417" s="33"/>
      <c r="DK417" s="33"/>
      <c r="DL417" s="33"/>
      <c r="DM417" s="33"/>
      <c r="DN417" s="33"/>
      <c r="DO417" s="33"/>
      <c r="DP417" s="33"/>
      <c r="DQ417" s="33"/>
      <c r="DR417" s="33"/>
      <c r="DS417" s="33"/>
      <c r="DT417" s="33"/>
      <c r="DU417" s="33"/>
      <c r="DV417" s="33"/>
      <c r="DW417" s="33"/>
    </row>
    <row r="418" spans="1:127" s="49" customFormat="1" x14ac:dyDescent="0.25">
      <c r="A418" s="217" t="str">
        <f t="shared" si="43"/>
        <v>cph_maxcap_peri</v>
      </c>
      <c r="B418" s="43" t="s">
        <v>116</v>
      </c>
      <c r="C418" s="44" t="s">
        <v>139</v>
      </c>
      <c r="D418" s="90" t="s">
        <v>120</v>
      </c>
      <c r="E418" s="46" t="s">
        <v>45</v>
      </c>
      <c r="F418" s="117" t="s">
        <v>63</v>
      </c>
      <c r="G418" s="117" t="s">
        <v>53</v>
      </c>
      <c r="H418" s="117" t="s">
        <v>64</v>
      </c>
      <c r="I418" s="90"/>
      <c r="J418" s="90"/>
      <c r="K418" s="175" t="s">
        <v>141</v>
      </c>
      <c r="L418" s="47" t="str">
        <f>C418&amp;"_"&amp;H418&amp;"_"&amp;E418</f>
        <v>cph_maxcap_peri</v>
      </c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  <c r="AE418" s="114"/>
      <c r="AF418" s="114"/>
      <c r="AG418" s="114"/>
      <c r="AH418" s="114"/>
      <c r="AI418" s="114"/>
      <c r="AJ418" s="114"/>
      <c r="AK418" s="114"/>
      <c r="AL418" s="114"/>
      <c r="AM418" s="114"/>
      <c r="AN418" s="114"/>
      <c r="AO418" s="33"/>
      <c r="AP418" s="33"/>
      <c r="AQ418" s="33"/>
      <c r="AR418" s="33"/>
      <c r="AS418" s="33"/>
      <c r="AT418" s="114"/>
      <c r="AU418" s="114"/>
      <c r="AV418" s="114"/>
      <c r="AW418" s="114"/>
      <c r="AX418" s="114"/>
      <c r="AY418" s="114"/>
      <c r="AZ418" s="114"/>
      <c r="BA418" s="114"/>
      <c r="BB418" s="114"/>
      <c r="BC418" s="114"/>
      <c r="BD418" s="114"/>
      <c r="BE418" s="114"/>
      <c r="BF418" s="114"/>
      <c r="BG418" s="114"/>
      <c r="BH418" s="114"/>
      <c r="BI418" s="114"/>
      <c r="BJ418" s="114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4"/>
      <c r="BW418" s="114"/>
      <c r="BX418" s="114"/>
      <c r="BY418" s="114"/>
      <c r="BZ418" s="114"/>
      <c r="CA418" s="114"/>
      <c r="CB418" s="114"/>
      <c r="CC418" s="114"/>
      <c r="CD418" s="114"/>
      <c r="CE418" s="114"/>
      <c r="CF418" s="114"/>
      <c r="CG418" s="114"/>
      <c r="CH418" s="114"/>
      <c r="CI418" s="114"/>
      <c r="CJ418" s="114"/>
      <c r="CK418" s="114"/>
      <c r="CL418" s="114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  <c r="DK418" s="33"/>
      <c r="DL418" s="33"/>
      <c r="DM418" s="33"/>
      <c r="DN418" s="33"/>
      <c r="DO418" s="33"/>
      <c r="DP418" s="33"/>
      <c r="DQ418" s="33"/>
      <c r="DR418" s="33"/>
      <c r="DS418" s="33"/>
      <c r="DT418" s="33"/>
      <c r="DU418" s="33"/>
      <c r="DV418" s="33"/>
      <c r="DW418" s="33"/>
    </row>
    <row r="419" spans="1:127" s="49" customFormat="1" x14ac:dyDescent="0.25">
      <c r="A419" s="217" t="str">
        <f t="shared" si="43"/>
        <v>cph_maxcap_glob</v>
      </c>
      <c r="B419" s="43" t="s">
        <v>116</v>
      </c>
      <c r="C419" s="44" t="s">
        <v>139</v>
      </c>
      <c r="D419" s="90" t="s">
        <v>328</v>
      </c>
      <c r="E419" s="46" t="s">
        <v>46</v>
      </c>
      <c r="F419" s="117" t="s">
        <v>63</v>
      </c>
      <c r="G419" s="117" t="s">
        <v>53</v>
      </c>
      <c r="H419" s="117" t="s">
        <v>64</v>
      </c>
      <c r="I419" s="90"/>
      <c r="J419" s="90"/>
      <c r="K419" s="175" t="s">
        <v>141</v>
      </c>
      <c r="L419" s="47" t="str">
        <f>C419&amp;"_"&amp;H419&amp;"_"&amp;E419</f>
        <v>cph_maxcap_glob</v>
      </c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  <c r="AE419" s="114"/>
      <c r="AF419" s="114"/>
      <c r="AG419" s="114"/>
      <c r="AH419" s="114"/>
      <c r="AI419" s="114"/>
      <c r="AJ419" s="114"/>
      <c r="AK419" s="114"/>
      <c r="AL419" s="114"/>
      <c r="AM419" s="114"/>
      <c r="AN419" s="114"/>
      <c r="AO419" s="33"/>
      <c r="AP419" s="33"/>
      <c r="AQ419" s="33"/>
      <c r="AR419" s="33"/>
      <c r="AS419" s="33"/>
      <c r="AT419" s="114"/>
      <c r="AU419" s="114"/>
      <c r="AV419" s="114"/>
      <c r="AW419" s="114"/>
      <c r="AX419" s="114"/>
      <c r="AY419" s="114"/>
      <c r="AZ419" s="114"/>
      <c r="BA419" s="114"/>
      <c r="BB419" s="114"/>
      <c r="BC419" s="114"/>
      <c r="BD419" s="114"/>
      <c r="BE419" s="114"/>
      <c r="BF419" s="114"/>
      <c r="BG419" s="114"/>
      <c r="BH419" s="114"/>
      <c r="BI419" s="114"/>
      <c r="BJ419" s="114"/>
      <c r="BK419" s="114"/>
      <c r="BL419" s="114"/>
      <c r="BM419" s="114"/>
      <c r="BN419" s="114"/>
      <c r="BO419" s="114"/>
      <c r="BP419" s="114"/>
      <c r="BQ419" s="114"/>
      <c r="BR419" s="114"/>
      <c r="BS419" s="114"/>
      <c r="BT419" s="114"/>
      <c r="BU419" s="114"/>
      <c r="BV419" s="114"/>
      <c r="BW419" s="114"/>
      <c r="BX419" s="114"/>
      <c r="BY419" s="114"/>
      <c r="BZ419" s="114"/>
      <c r="CA419" s="114"/>
      <c r="CB419" s="114"/>
      <c r="CC419" s="114"/>
      <c r="CD419" s="114"/>
      <c r="CE419" s="114"/>
      <c r="CF419" s="114"/>
      <c r="CG419" s="114"/>
      <c r="CH419" s="114"/>
      <c r="CI419" s="114"/>
      <c r="CJ419" s="114"/>
      <c r="CK419" s="114"/>
      <c r="CL419" s="114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  <c r="DV419" s="33"/>
      <c r="DW419" s="33"/>
    </row>
    <row r="420" spans="1:127" x14ac:dyDescent="0.25">
      <c r="B420" s="39"/>
      <c r="C420" s="15"/>
      <c r="L420" s="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</row>
    <row r="421" spans="1:127" s="57" customFormat="1" x14ac:dyDescent="0.25">
      <c r="A421" s="219"/>
      <c r="B421" s="60" t="s">
        <v>29</v>
      </c>
      <c r="C421" s="56"/>
      <c r="D421" s="56"/>
      <c r="E421" s="56"/>
      <c r="F421" s="60"/>
      <c r="G421" s="60"/>
      <c r="H421" s="60"/>
      <c r="I421" s="60"/>
      <c r="J421" s="60"/>
      <c r="K421" s="173"/>
      <c r="L421" s="58"/>
      <c r="M421" s="59">
        <v>1920</v>
      </c>
      <c r="N421" s="59">
        <v>1921</v>
      </c>
      <c r="O421" s="59">
        <v>1922</v>
      </c>
      <c r="P421" s="59">
        <v>1923</v>
      </c>
      <c r="Q421" s="59">
        <v>1924</v>
      </c>
      <c r="R421" s="59">
        <v>1925</v>
      </c>
      <c r="S421" s="59">
        <v>1926</v>
      </c>
      <c r="T421" s="59">
        <v>1927</v>
      </c>
      <c r="U421" s="59">
        <v>1928</v>
      </c>
      <c r="V421" s="59">
        <v>1929</v>
      </c>
      <c r="W421" s="59">
        <v>1930</v>
      </c>
      <c r="X421" s="59">
        <v>1931</v>
      </c>
      <c r="Y421" s="59">
        <v>1932</v>
      </c>
      <c r="Z421" s="59">
        <v>1933</v>
      </c>
      <c r="AA421" s="59">
        <v>1934</v>
      </c>
      <c r="AB421" s="59">
        <v>1935</v>
      </c>
      <c r="AC421" s="59">
        <v>1936</v>
      </c>
      <c r="AD421" s="59">
        <v>1937</v>
      </c>
      <c r="AE421" s="59">
        <v>1938</v>
      </c>
      <c r="AF421" s="59">
        <v>1939</v>
      </c>
      <c r="AG421" s="59">
        <v>1940</v>
      </c>
      <c r="AH421" s="59">
        <v>1941</v>
      </c>
      <c r="AI421" s="59">
        <v>1942</v>
      </c>
      <c r="AJ421" s="59">
        <v>1943</v>
      </c>
      <c r="AK421" s="59">
        <v>1944</v>
      </c>
      <c r="AL421" s="59">
        <v>1945</v>
      </c>
      <c r="AM421" s="59">
        <v>1946</v>
      </c>
      <c r="AN421" s="59">
        <v>1947</v>
      </c>
      <c r="AO421" s="59">
        <v>1948</v>
      </c>
      <c r="AP421" s="59">
        <v>1949</v>
      </c>
      <c r="AQ421" s="59">
        <v>1950</v>
      </c>
      <c r="AR421" s="59">
        <v>1951</v>
      </c>
      <c r="AS421" s="59">
        <v>1952</v>
      </c>
      <c r="AT421" s="59">
        <v>1953</v>
      </c>
      <c r="AU421" s="59">
        <v>1954</v>
      </c>
      <c r="AV421" s="59">
        <v>1955</v>
      </c>
      <c r="AW421" s="59">
        <v>1956</v>
      </c>
      <c r="AX421" s="59">
        <v>1957</v>
      </c>
      <c r="AY421" s="59">
        <v>1958</v>
      </c>
      <c r="AZ421" s="59">
        <v>1959</v>
      </c>
      <c r="BA421" s="59">
        <v>1960</v>
      </c>
      <c r="BB421" s="59">
        <v>1961</v>
      </c>
      <c r="BC421" s="59">
        <v>1962</v>
      </c>
      <c r="BD421" s="59">
        <v>1963</v>
      </c>
      <c r="BE421" s="59">
        <v>1964</v>
      </c>
      <c r="BF421" s="59">
        <v>1965</v>
      </c>
      <c r="BG421" s="59">
        <v>1966</v>
      </c>
      <c r="BH421" s="59">
        <v>1967</v>
      </c>
      <c r="BI421" s="59">
        <v>1968</v>
      </c>
      <c r="BJ421" s="59">
        <v>1969</v>
      </c>
      <c r="BK421" s="59">
        <v>1970</v>
      </c>
      <c r="BL421" s="59">
        <v>1971</v>
      </c>
      <c r="BM421" s="59">
        <v>1972</v>
      </c>
      <c r="BN421" s="59">
        <v>1973</v>
      </c>
      <c r="BO421" s="59">
        <v>1974</v>
      </c>
      <c r="BP421" s="59">
        <v>1975</v>
      </c>
      <c r="BQ421" s="59">
        <v>1976</v>
      </c>
      <c r="BR421" s="59">
        <v>1977</v>
      </c>
      <c r="BS421" s="59">
        <v>1978</v>
      </c>
      <c r="BT421" s="59">
        <v>1979</v>
      </c>
      <c r="BU421" s="59">
        <v>1980</v>
      </c>
      <c r="BV421" s="59">
        <v>1981</v>
      </c>
      <c r="BW421" s="59">
        <v>1982</v>
      </c>
      <c r="BX421" s="59">
        <v>1983</v>
      </c>
      <c r="BY421" s="59">
        <v>1984</v>
      </c>
      <c r="BZ421" s="59">
        <v>1985</v>
      </c>
      <c r="CA421" s="59">
        <v>1986</v>
      </c>
      <c r="CB421" s="59">
        <v>1987</v>
      </c>
      <c r="CC421" s="59">
        <v>1988</v>
      </c>
      <c r="CD421" s="59">
        <v>1989</v>
      </c>
      <c r="CE421" s="59">
        <v>1990</v>
      </c>
      <c r="CF421" s="59">
        <v>1991</v>
      </c>
      <c r="CG421" s="59">
        <v>1992</v>
      </c>
      <c r="CH421" s="59">
        <v>1993</v>
      </c>
      <c r="CI421" s="59">
        <v>1994</v>
      </c>
      <c r="CJ421" s="59">
        <v>1995</v>
      </c>
      <c r="CK421" s="59">
        <v>1996</v>
      </c>
      <c r="CL421" s="59">
        <v>1997</v>
      </c>
      <c r="CM421" s="59">
        <v>1998</v>
      </c>
      <c r="CN421" s="59">
        <v>1999</v>
      </c>
      <c r="CO421" s="59">
        <v>2000</v>
      </c>
      <c r="CP421" s="59">
        <v>2001</v>
      </c>
      <c r="CQ421" s="59">
        <v>2002</v>
      </c>
      <c r="CR421" s="59">
        <v>2003</v>
      </c>
      <c r="CS421" s="59">
        <v>2004</v>
      </c>
      <c r="CT421" s="59">
        <v>2005</v>
      </c>
      <c r="CU421" s="59">
        <v>2006</v>
      </c>
      <c r="CV421" s="59">
        <v>2007</v>
      </c>
      <c r="CW421" s="59">
        <v>2008</v>
      </c>
      <c r="CX421" s="56"/>
      <c r="CY421" s="56"/>
      <c r="CZ421" s="56"/>
      <c r="DA421" s="56"/>
      <c r="DB421" s="56"/>
      <c r="DC421" s="56"/>
      <c r="DD421" s="56"/>
      <c r="DE421" s="56"/>
      <c r="DF421" s="56"/>
      <c r="DG421" s="56"/>
      <c r="DH421" s="56"/>
      <c r="DI421" s="56"/>
      <c r="DJ421" s="56"/>
      <c r="DK421" s="56"/>
      <c r="DL421" s="56"/>
      <c r="DM421" s="56"/>
      <c r="DN421" s="56"/>
      <c r="DO421" s="56"/>
      <c r="DP421" s="56"/>
      <c r="DQ421" s="56"/>
      <c r="DR421" s="56"/>
      <c r="DS421" s="56"/>
      <c r="DT421" s="56"/>
      <c r="DU421" s="56"/>
      <c r="DV421" s="56"/>
      <c r="DW421" s="56"/>
    </row>
    <row r="423" spans="1:127" x14ac:dyDescent="0.25">
      <c r="A423" s="217" t="str">
        <f>L423</f>
        <v>wsh_cumcap_core</v>
      </c>
      <c r="B423" s="132" t="s">
        <v>142</v>
      </c>
      <c r="C423" s="133" t="s">
        <v>143</v>
      </c>
      <c r="D423" s="134" t="s">
        <v>26</v>
      </c>
      <c r="E423" s="105" t="s">
        <v>44</v>
      </c>
      <c r="F423" s="106" t="s">
        <v>16</v>
      </c>
      <c r="G423" s="106" t="s">
        <v>53</v>
      </c>
      <c r="H423" s="106" t="s">
        <v>55</v>
      </c>
      <c r="I423" s="106">
        <v>1920</v>
      </c>
      <c r="J423" s="106">
        <v>2008</v>
      </c>
      <c r="K423" s="168" t="s">
        <v>75</v>
      </c>
      <c r="L423" s="81" t="str">
        <f>C423&amp;"_"&amp;H423&amp;"_"&amp;E423</f>
        <v>wsh_cumcap_core</v>
      </c>
      <c r="M423" s="9">
        <v>13.795447595000001</v>
      </c>
      <c r="N423" s="9">
        <v>45.860542004999999</v>
      </c>
      <c r="O423" s="9">
        <v>96.195283230000001</v>
      </c>
      <c r="P423" s="9">
        <v>164.79967127</v>
      </c>
      <c r="Q423" s="9">
        <v>251.67370612500002</v>
      </c>
      <c r="R423" s="19">
        <v>356.81738779500006</v>
      </c>
      <c r="S423" s="9">
        <v>480.23071628000008</v>
      </c>
      <c r="T423" s="9">
        <v>621.91369158000009</v>
      </c>
      <c r="U423" s="9">
        <v>781.86631369500014</v>
      </c>
      <c r="V423" s="9">
        <v>960.08858262500019</v>
      </c>
      <c r="W423" s="19">
        <v>1125.4475287975001</v>
      </c>
      <c r="X423" s="9">
        <v>1277.9431522125001</v>
      </c>
      <c r="Y423" s="9">
        <v>1448.98805989375</v>
      </c>
      <c r="Z423" s="9">
        <v>1638.5822518412501</v>
      </c>
      <c r="AA423" s="9">
        <v>1845.9800281850003</v>
      </c>
      <c r="AB423" s="19">
        <v>2071.1813889250002</v>
      </c>
      <c r="AC423" s="9">
        <v>2322.9483075337503</v>
      </c>
      <c r="AD423" s="9">
        <v>2601.28078401125</v>
      </c>
      <c r="AE423" s="9">
        <v>2870.2920121137499</v>
      </c>
      <c r="AF423" s="9">
        <v>3129.98199184125</v>
      </c>
      <c r="AG423" s="19">
        <v>3453.8720697515623</v>
      </c>
      <c r="AH423" s="9">
        <v>3993.6632353627047</v>
      </c>
      <c r="AI423" s="9">
        <v>4799.5459805831833</v>
      </c>
      <c r="AJ423" s="9">
        <v>5921.7107973215061</v>
      </c>
      <c r="AK423" s="9">
        <v>7410.3481774861793</v>
      </c>
      <c r="AL423" s="19">
        <v>9315.6486129857094</v>
      </c>
      <c r="AM423" s="9">
        <v>11687.802595728605</v>
      </c>
      <c r="AN423" s="9">
        <v>14577.000617623371</v>
      </c>
      <c r="AO423" s="9">
        <v>17718.899772977016</v>
      </c>
      <c r="AP423" s="9">
        <v>21104.110002427034</v>
      </c>
      <c r="AQ423" s="9">
        <v>24723.241246610924</v>
      </c>
      <c r="AR423" s="9">
        <v>28566.903446166179</v>
      </c>
      <c r="AS423" s="9">
        <v>32625.706541730295</v>
      </c>
      <c r="AT423" s="9">
        <v>36890.260473940769</v>
      </c>
      <c r="AU423" s="9">
        <v>41351.175183435094</v>
      </c>
      <c r="AV423" s="9">
        <v>46170.10272146522</v>
      </c>
      <c r="AW423" s="9">
        <v>51357.135840306029</v>
      </c>
      <c r="AX423" s="9">
        <v>56922.367292232411</v>
      </c>
      <c r="AY423" s="9">
        <v>62875.889829519256</v>
      </c>
      <c r="AZ423" s="19">
        <v>69198.497236063951</v>
      </c>
      <c r="BA423" s="9">
        <v>75897.56414385364</v>
      </c>
      <c r="BB423" s="9">
        <v>82980.465184875458</v>
      </c>
      <c r="BC423" s="9">
        <v>90454.574991116533</v>
      </c>
      <c r="BD423" s="19">
        <v>98327.268194564007</v>
      </c>
      <c r="BE423" s="19">
        <v>106686.52673593878</v>
      </c>
      <c r="BF423" s="9">
        <v>115545.79547296443</v>
      </c>
      <c r="BG423" s="9">
        <v>124918.51926336453</v>
      </c>
      <c r="BH423" s="19">
        <v>134818.14296486269</v>
      </c>
      <c r="BI423" s="19">
        <v>145045.49132740428</v>
      </c>
      <c r="BJ423" s="19">
        <v>155600.09348667879</v>
      </c>
      <c r="BK423" s="19">
        <v>166481.47857837571</v>
      </c>
      <c r="BL423" s="19">
        <v>177689.17573818451</v>
      </c>
      <c r="BM423" s="19">
        <v>189222.71410179467</v>
      </c>
      <c r="BN423" s="19">
        <v>201081.62280489568</v>
      </c>
      <c r="BO423" s="19">
        <v>213265.43098317701</v>
      </c>
      <c r="BP423" s="19">
        <v>225773.66777232816</v>
      </c>
      <c r="BQ423" s="19">
        <v>238605.86230803857</v>
      </c>
      <c r="BR423" s="19">
        <v>251761.54372599776</v>
      </c>
      <c r="BS423" s="19">
        <v>265240.24116189522</v>
      </c>
      <c r="BT423" s="19">
        <v>278953.3628402169</v>
      </c>
      <c r="BU423" s="19">
        <v>292590.06284021691</v>
      </c>
      <c r="BV423" s="19">
        <v>305228.34992355027</v>
      </c>
      <c r="BW423" s="19">
        <v>318477.84992355027</v>
      </c>
      <c r="BX423" s="19">
        <v>332421.74278069311</v>
      </c>
      <c r="BY423" s="19">
        <v>347846.74320086115</v>
      </c>
      <c r="BZ423" s="19">
        <v>364985.00202439056</v>
      </c>
      <c r="CA423" s="19">
        <v>380617.36412965372</v>
      </c>
      <c r="CB423" s="19">
        <v>397109.62074997812</v>
      </c>
      <c r="CC423" s="19">
        <v>414526.98235375172</v>
      </c>
      <c r="CD423" s="19">
        <v>431768.99917351338</v>
      </c>
      <c r="CE423" s="19">
        <v>449157.51581038861</v>
      </c>
      <c r="CF423" s="19">
        <v>466484.2521923813</v>
      </c>
      <c r="CG423" s="19">
        <v>484252.51978920354</v>
      </c>
      <c r="CH423" s="19">
        <v>502644.37395587022</v>
      </c>
      <c r="CI423" s="19">
        <v>521409.02395587025</v>
      </c>
      <c r="CJ423" s="19">
        <v>539576.25027165969</v>
      </c>
      <c r="CK423" s="19">
        <v>554410.47527165967</v>
      </c>
      <c r="CL423" s="19">
        <v>568988.67527165962</v>
      </c>
      <c r="CM423" s="19">
        <v>585838.56618075049</v>
      </c>
      <c r="CN423" s="19">
        <v>603788.40334652585</v>
      </c>
      <c r="CO423" s="19">
        <v>621861.49746417289</v>
      </c>
      <c r="CP423" s="19">
        <v>639826.40227700712</v>
      </c>
      <c r="CQ423" s="19">
        <v>659972.17500427982</v>
      </c>
      <c r="CR423" s="19">
        <v>681411.82821283594</v>
      </c>
      <c r="CS423" s="19">
        <v>704146.27954973432</v>
      </c>
      <c r="CT423" s="19">
        <v>728176.44666203379</v>
      </c>
      <c r="CU423" s="9">
        <v>753503.24719679321</v>
      </c>
      <c r="CV423" s="9">
        <v>780127.59880107129</v>
      </c>
      <c r="CW423" s="9">
        <v>808626.89880107134</v>
      </c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</row>
    <row r="424" spans="1:127" s="49" customFormat="1" x14ac:dyDescent="0.25">
      <c r="A424" s="217" t="str">
        <f>L424</f>
        <v>wsh_cumcap_rimFSU</v>
      </c>
      <c r="B424" s="43" t="s">
        <v>142</v>
      </c>
      <c r="C424" s="44" t="s">
        <v>143</v>
      </c>
      <c r="D424" s="90" t="s">
        <v>48</v>
      </c>
      <c r="E424" s="46" t="s">
        <v>205</v>
      </c>
      <c r="F424" s="90" t="s">
        <v>16</v>
      </c>
      <c r="G424" s="90" t="s">
        <v>53</v>
      </c>
      <c r="H424" s="90" t="s">
        <v>55</v>
      </c>
      <c r="I424" s="90"/>
      <c r="J424" s="90"/>
      <c r="K424" s="175" t="s">
        <v>48</v>
      </c>
      <c r="L424" s="47" t="str">
        <f>C424&amp;"_"&amp;H424&amp;"_"&amp;E424</f>
        <v>wsh_cumcap_rimFSU</v>
      </c>
      <c r="M424" s="52"/>
      <c r="N424" s="52"/>
      <c r="O424" s="52"/>
      <c r="P424" s="52"/>
      <c r="Q424" s="52"/>
      <c r="R424" s="84"/>
      <c r="S424" s="52"/>
      <c r="T424" s="52"/>
      <c r="U424" s="52"/>
      <c r="V424" s="52"/>
      <c r="W424" s="84"/>
      <c r="X424" s="52"/>
      <c r="Y424" s="52"/>
      <c r="Z424" s="52"/>
      <c r="AA424" s="52"/>
      <c r="AB424" s="84"/>
      <c r="AC424" s="52"/>
      <c r="AD424" s="52"/>
      <c r="AE424" s="52"/>
      <c r="AF424" s="52"/>
      <c r="AG424" s="84"/>
      <c r="AH424" s="52"/>
      <c r="AI424" s="52"/>
      <c r="AJ424" s="52"/>
      <c r="AK424" s="52"/>
      <c r="AL424" s="84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84"/>
      <c r="BA424" s="52"/>
      <c r="BB424" s="52"/>
      <c r="BC424" s="52"/>
      <c r="BD424" s="84"/>
      <c r="BE424" s="84"/>
      <c r="BF424" s="52"/>
      <c r="BG424" s="52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  <c r="BS424" s="84"/>
      <c r="BT424" s="84"/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/>
      <c r="CH424" s="84"/>
      <c r="CI424" s="84"/>
      <c r="CJ424" s="84"/>
      <c r="CK424" s="84"/>
      <c r="CL424" s="84"/>
      <c r="CM424" s="84"/>
      <c r="CN424" s="84"/>
      <c r="CO424" s="84"/>
      <c r="CP424" s="84"/>
      <c r="CQ424" s="84"/>
      <c r="CR424" s="84"/>
      <c r="CS424" s="84"/>
      <c r="CT424" s="84"/>
      <c r="CU424" s="52"/>
      <c r="CV424" s="52"/>
      <c r="CW424" s="52"/>
      <c r="DR424" s="33"/>
      <c r="DS424" s="33"/>
      <c r="DT424" s="33"/>
      <c r="DU424" s="33"/>
      <c r="DV424" s="33"/>
      <c r="DW424" s="33"/>
    </row>
    <row r="425" spans="1:127" s="49" customFormat="1" x14ac:dyDescent="0.25">
      <c r="A425" s="217" t="str">
        <f>L425</f>
        <v>wsh_cumcap_rim</v>
      </c>
      <c r="B425" s="43" t="s">
        <v>142</v>
      </c>
      <c r="C425" s="44" t="s">
        <v>143</v>
      </c>
      <c r="D425" s="90" t="s">
        <v>204</v>
      </c>
      <c r="E425" s="46" t="s">
        <v>152</v>
      </c>
      <c r="F425" s="90" t="s">
        <v>16</v>
      </c>
      <c r="G425" s="90" t="s">
        <v>53</v>
      </c>
      <c r="H425" s="90" t="s">
        <v>55</v>
      </c>
      <c r="I425" s="90"/>
      <c r="J425" s="90"/>
      <c r="K425" s="175" t="s">
        <v>48</v>
      </c>
      <c r="L425" s="47" t="str">
        <f>C425&amp;"_"&amp;H425&amp;"_"&amp;E425</f>
        <v>wsh_cumcap_rim</v>
      </c>
      <c r="M425" s="52"/>
      <c r="N425" s="52"/>
      <c r="O425" s="52"/>
      <c r="P425" s="52"/>
      <c r="Q425" s="52"/>
      <c r="R425" s="84"/>
      <c r="S425" s="52"/>
      <c r="T425" s="52"/>
      <c r="U425" s="52"/>
      <c r="V425" s="52"/>
      <c r="W425" s="84"/>
      <c r="X425" s="52"/>
      <c r="Y425" s="52"/>
      <c r="Z425" s="52"/>
      <c r="AA425" s="52"/>
      <c r="AB425" s="84"/>
      <c r="AC425" s="52"/>
      <c r="AD425" s="52"/>
      <c r="AE425" s="52"/>
      <c r="AF425" s="52"/>
      <c r="AG425" s="84"/>
      <c r="AH425" s="52"/>
      <c r="AI425" s="52"/>
      <c r="AJ425" s="52"/>
      <c r="AK425" s="52"/>
      <c r="AL425" s="84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84"/>
      <c r="BA425" s="52"/>
      <c r="BB425" s="52"/>
      <c r="BC425" s="52"/>
      <c r="BD425" s="84"/>
      <c r="BE425" s="84"/>
      <c r="BF425" s="52"/>
      <c r="BG425" s="52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/>
      <c r="CH425" s="84"/>
      <c r="CI425" s="84"/>
      <c r="CJ425" s="84"/>
      <c r="CK425" s="84"/>
      <c r="CL425" s="84"/>
      <c r="CM425" s="84"/>
      <c r="CN425" s="84"/>
      <c r="CO425" s="84"/>
      <c r="CP425" s="84"/>
      <c r="CQ425" s="84"/>
      <c r="CR425" s="84"/>
      <c r="CS425" s="84"/>
      <c r="CT425" s="84"/>
      <c r="CU425" s="52"/>
      <c r="CV425" s="52"/>
      <c r="CW425" s="52"/>
      <c r="DR425" s="33"/>
      <c r="DS425" s="33"/>
      <c r="DT425" s="33"/>
      <c r="DU425" s="33"/>
      <c r="DV425" s="33"/>
      <c r="DW425" s="33"/>
    </row>
    <row r="426" spans="1:127" s="49" customFormat="1" x14ac:dyDescent="0.25">
      <c r="A426" s="217" t="str">
        <f>L426</f>
        <v>wsh_cumcap_peri</v>
      </c>
      <c r="B426" s="43" t="s">
        <v>142</v>
      </c>
      <c r="C426" s="44" t="s">
        <v>143</v>
      </c>
      <c r="D426" s="90" t="s">
        <v>204</v>
      </c>
      <c r="E426" s="46" t="s">
        <v>45</v>
      </c>
      <c r="F426" s="90" t="s">
        <v>16</v>
      </c>
      <c r="G426" s="90" t="s">
        <v>53</v>
      </c>
      <c r="H426" s="90" t="s">
        <v>55</v>
      </c>
      <c r="I426" s="90"/>
      <c r="J426" s="90"/>
      <c r="K426" s="175" t="s">
        <v>48</v>
      </c>
      <c r="L426" s="47" t="str">
        <f>C426&amp;"_"&amp;H426&amp;"_"&amp;E426</f>
        <v>wsh_cumcap_peri</v>
      </c>
      <c r="M426" s="52"/>
      <c r="N426" s="52"/>
      <c r="O426" s="52"/>
      <c r="P426" s="52"/>
      <c r="Q426" s="52"/>
      <c r="R426" s="84"/>
      <c r="S426" s="52"/>
      <c r="T426" s="52"/>
      <c r="U426" s="52"/>
      <c r="V426" s="52"/>
      <c r="W426" s="84"/>
      <c r="X426" s="52"/>
      <c r="Y426" s="52"/>
      <c r="Z426" s="52"/>
      <c r="AA426" s="52"/>
      <c r="AB426" s="84"/>
      <c r="AC426" s="52"/>
      <c r="AD426" s="52"/>
      <c r="AE426" s="52"/>
      <c r="AF426" s="52"/>
      <c r="AG426" s="84"/>
      <c r="AH426" s="52"/>
      <c r="AI426" s="52"/>
      <c r="AJ426" s="52"/>
      <c r="AK426" s="52"/>
      <c r="AL426" s="84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84"/>
      <c r="BA426" s="52"/>
      <c r="BB426" s="52"/>
      <c r="BC426" s="52"/>
      <c r="BD426" s="84"/>
      <c r="BE426" s="84"/>
      <c r="BF426" s="52"/>
      <c r="BG426" s="52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  <c r="BS426" s="84"/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/>
      <c r="CH426" s="84"/>
      <c r="CI426" s="84"/>
      <c r="CJ426" s="84"/>
      <c r="CK426" s="84"/>
      <c r="CL426" s="84"/>
      <c r="CM426" s="84"/>
      <c r="CN426" s="84"/>
      <c r="CO426" s="84"/>
      <c r="CP426" s="84"/>
      <c r="CQ426" s="84"/>
      <c r="CR426" s="84"/>
      <c r="CS426" s="84"/>
      <c r="CT426" s="84"/>
      <c r="CU426" s="52"/>
      <c r="CV426" s="52"/>
      <c r="CW426" s="52"/>
      <c r="DR426" s="33"/>
      <c r="DS426" s="33"/>
      <c r="DT426" s="33"/>
      <c r="DU426" s="33"/>
      <c r="DV426" s="33"/>
      <c r="DW426" s="33"/>
    </row>
    <row r="427" spans="1:127" x14ac:dyDescent="0.25">
      <c r="A427" s="217" t="str">
        <f>L427</f>
        <v>wsh_cumcap_glob</v>
      </c>
      <c r="B427" s="132" t="s">
        <v>142</v>
      </c>
      <c r="C427" s="133" t="s">
        <v>143</v>
      </c>
      <c r="D427" s="134" t="s">
        <v>15</v>
      </c>
      <c r="E427" s="105" t="s">
        <v>46</v>
      </c>
      <c r="F427" s="106" t="s">
        <v>16</v>
      </c>
      <c r="G427" s="106" t="s">
        <v>53</v>
      </c>
      <c r="H427" s="106" t="s">
        <v>55</v>
      </c>
      <c r="I427" s="106">
        <v>1920</v>
      </c>
      <c r="J427" s="106">
        <v>2008</v>
      </c>
      <c r="K427" s="168" t="s">
        <v>75</v>
      </c>
      <c r="L427" s="81" t="str">
        <f>C427&amp;"_"&amp;H427&amp;"_"&amp;E427</f>
        <v>wsh_cumcap_glob</v>
      </c>
      <c r="M427" s="9">
        <v>82.20824183015786</v>
      </c>
      <c r="N427" s="9">
        <v>174.28147267993467</v>
      </c>
      <c r="O427" s="9">
        <v>277.40349123168471</v>
      </c>
      <c r="P427" s="9">
        <v>392.90015200964478</v>
      </c>
      <c r="Q427" s="9">
        <v>522.25641208095999</v>
      </c>
      <c r="R427" s="19">
        <v>667.1354233608331</v>
      </c>
      <c r="S427" s="9">
        <v>829.39991599429095</v>
      </c>
      <c r="T427" s="9">
        <v>1011.1361477437638</v>
      </c>
      <c r="U427" s="9">
        <v>1214.6807273031734</v>
      </c>
      <c r="V427" s="9">
        <v>1442.6506564097122</v>
      </c>
      <c r="W427" s="19">
        <v>1697.9769770090356</v>
      </c>
      <c r="X427" s="9">
        <v>1983.9424560802779</v>
      </c>
      <c r="Y427" s="9">
        <v>2304.2237926400694</v>
      </c>
      <c r="Z427" s="9">
        <v>2662.9388895870361</v>
      </c>
      <c r="AA427" s="9">
        <v>3064.6997981676386</v>
      </c>
      <c r="AB427" s="19">
        <v>3514.6720157779137</v>
      </c>
      <c r="AC427" s="9">
        <v>4018.6408995014217</v>
      </c>
      <c r="AD427" s="9">
        <v>4583.0860492717502</v>
      </c>
      <c r="AE427" s="9">
        <v>5215.2646170145181</v>
      </c>
      <c r="AF427" s="9">
        <v>5923.3046128864189</v>
      </c>
      <c r="AG427" s="19">
        <v>6716.3094082629477</v>
      </c>
      <c r="AH427" s="9">
        <v>7951.650703416637</v>
      </c>
      <c r="AI427" s="9">
        <v>9724.0699892405828</v>
      </c>
      <c r="AJ427" s="9">
        <v>12144.677068845434</v>
      </c>
      <c r="AK427" s="9">
        <v>15343.514175022745</v>
      </c>
      <c r="AL427" s="19">
        <v>19472.499772203595</v>
      </c>
      <c r="AM427" s="9">
        <v>24708.806243899879</v>
      </c>
      <c r="AN427" s="9">
        <v>31141.770225904897</v>
      </c>
      <c r="AO427" s="9">
        <v>38958.360155563438</v>
      </c>
      <c r="AP427" s="9">
        <v>48370.971582586149</v>
      </c>
      <c r="AQ427" s="9">
        <v>59620.642907149282</v>
      </c>
      <c r="AR427" s="9">
        <v>72980.659994490692</v>
      </c>
      <c r="AS427" s="9">
        <v>88043.325498037244</v>
      </c>
      <c r="AT427" s="9">
        <v>104945.50421669109</v>
      </c>
      <c r="AU427" s="9">
        <v>123833.49080820408</v>
      </c>
      <c r="AV427" s="9">
        <v>144863.61061306551</v>
      </c>
      <c r="AW427" s="9">
        <v>167758.29991235875</v>
      </c>
      <c r="AX427" s="9">
        <v>192610.50576792535</v>
      </c>
      <c r="AY427" s="9">
        <v>219517.07395277233</v>
      </c>
      <c r="AZ427" s="19">
        <v>248578.89922138653</v>
      </c>
      <c r="BA427" s="9">
        <v>279901.08108742756</v>
      </c>
      <c r="BB427" s="9">
        <v>313574.7872834435</v>
      </c>
      <c r="BC427" s="9">
        <v>349710.79539845121</v>
      </c>
      <c r="BD427" s="19">
        <v>388424.2852082015</v>
      </c>
      <c r="BE427" s="19">
        <v>429834.99760355125</v>
      </c>
      <c r="BF427" s="9">
        <v>474067.39889023505</v>
      </c>
      <c r="BG427" s="9">
        <v>521250.85063254414</v>
      </c>
      <c r="BH427" s="19">
        <v>571519.78521876934</v>
      </c>
      <c r="BI427" s="19">
        <v>625013.88733169867</v>
      </c>
      <c r="BJ427" s="19">
        <v>681878.28151312459</v>
      </c>
      <c r="BK427" s="19">
        <v>741475.13598862616</v>
      </c>
      <c r="BL427" s="19">
        <v>800728.45133552409</v>
      </c>
      <c r="BM427" s="19">
        <v>864177.63484731584</v>
      </c>
      <c r="BN427" s="19">
        <v>933911.9088024071</v>
      </c>
      <c r="BO427" s="19">
        <v>1002900.6169734646</v>
      </c>
      <c r="BP427" s="19">
        <v>1074849.2952416877</v>
      </c>
      <c r="BQ427" s="19">
        <v>1154468.1235511131</v>
      </c>
      <c r="BR427" s="19">
        <v>1238388.8113665655</v>
      </c>
      <c r="BS427" s="19">
        <v>1325197.6158110099</v>
      </c>
      <c r="BT427" s="19">
        <v>1412027.943083737</v>
      </c>
      <c r="BU427" s="19">
        <v>1500699.4319726259</v>
      </c>
      <c r="BV427" s="19">
        <v>1587511.8569726259</v>
      </c>
      <c r="BW427" s="19">
        <v>1690686.3569726259</v>
      </c>
      <c r="BX427" s="19">
        <v>1795064.6284011975</v>
      </c>
      <c r="BY427" s="19">
        <v>1911124.3898726262</v>
      </c>
      <c r="BZ427" s="19">
        <v>2044405.4153196849</v>
      </c>
      <c r="CA427" s="19">
        <v>2164446.4347554743</v>
      </c>
      <c r="CB427" s="19">
        <v>2290716.8777684686</v>
      </c>
      <c r="CC427" s="19">
        <v>2425830.7394376658</v>
      </c>
      <c r="CD427" s="19">
        <v>2552405.0015671966</v>
      </c>
      <c r="CE427" s="19">
        <v>2676807.5568555119</v>
      </c>
      <c r="CF427" s="19">
        <v>2799216.7286402686</v>
      </c>
      <c r="CG427" s="19">
        <v>2915858.6672187196</v>
      </c>
      <c r="CH427" s="19">
        <v>3041716.0984687195</v>
      </c>
      <c r="CI427" s="19">
        <v>3167689.7738687196</v>
      </c>
      <c r="CJ427" s="19">
        <v>3291859.7841666145</v>
      </c>
      <c r="CK427" s="19">
        <v>3394999.9577249479</v>
      </c>
      <c r="CL427" s="19">
        <v>3506453.6840249482</v>
      </c>
      <c r="CM427" s="19">
        <v>3623582.8511976753</v>
      </c>
      <c r="CN427" s="19">
        <v>3738574.6632407233</v>
      </c>
      <c r="CO427" s="19">
        <v>3859579.2797348411</v>
      </c>
      <c r="CP427" s="19">
        <v>3979107.4409254827</v>
      </c>
      <c r="CQ427" s="19">
        <v>4117114.5740003488</v>
      </c>
      <c r="CR427" s="19">
        <v>4264253.3955816319</v>
      </c>
      <c r="CS427" s="19">
        <v>4415848.7062091827</v>
      </c>
      <c r="CT427" s="19">
        <v>4571863.3056741627</v>
      </c>
      <c r="CU427" s="9">
        <v>4732423.7321702456</v>
      </c>
      <c r="CV427" s="9">
        <v>4897660.0815088181</v>
      </c>
      <c r="CW427" s="9">
        <v>5066480.0815088181</v>
      </c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</row>
    <row r="428" spans="1:127" x14ac:dyDescent="0.25">
      <c r="F428" s="91"/>
      <c r="G428" s="91"/>
      <c r="H428" s="91"/>
      <c r="I428" s="106"/>
      <c r="J428" s="106"/>
      <c r="K428" s="172"/>
      <c r="L428" s="7"/>
      <c r="M428" s="9"/>
      <c r="W428" s="9"/>
      <c r="AG428" s="9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</row>
    <row r="429" spans="1:127" x14ac:dyDescent="0.25">
      <c r="A429" s="217" t="str">
        <f t="shared" ref="A429:A445" si="44">L429</f>
        <v>wsh_cumuni_core</v>
      </c>
      <c r="B429" s="132" t="s">
        <v>142</v>
      </c>
      <c r="C429" s="133" t="s">
        <v>143</v>
      </c>
      <c r="D429" s="134" t="s">
        <v>26</v>
      </c>
      <c r="E429" s="105" t="s">
        <v>44</v>
      </c>
      <c r="F429" s="88" t="s">
        <v>74</v>
      </c>
      <c r="G429" s="88" t="s">
        <v>59</v>
      </c>
      <c r="H429" s="88" t="s">
        <v>60</v>
      </c>
      <c r="I429" s="106">
        <v>1920</v>
      </c>
      <c r="J429" s="106">
        <v>2008</v>
      </c>
      <c r="K429" s="168" t="s">
        <v>75</v>
      </c>
      <c r="L429" s="8" t="str">
        <f>C429&amp;"_"&amp;H429&amp;"_"&amp;E429</f>
        <v>wsh_cumuni_core</v>
      </c>
      <c r="M429" s="9">
        <v>74000</v>
      </c>
      <c r="N429" s="9">
        <v>246000</v>
      </c>
      <c r="O429" s="9">
        <v>516000</v>
      </c>
      <c r="P429" s="9">
        <v>884000</v>
      </c>
      <c r="Q429" s="9">
        <v>1350000</v>
      </c>
      <c r="R429" s="19">
        <v>1914000</v>
      </c>
      <c r="S429" s="9">
        <v>2576000</v>
      </c>
      <c r="T429" s="9">
        <v>3336000</v>
      </c>
      <c r="U429" s="9">
        <v>4194000</v>
      </c>
      <c r="V429" s="9">
        <v>5150000</v>
      </c>
      <c r="W429" s="19">
        <v>6037000</v>
      </c>
      <c r="X429" s="9">
        <v>6855000</v>
      </c>
      <c r="Y429" s="9">
        <v>7772500</v>
      </c>
      <c r="Z429" s="9">
        <v>8789500</v>
      </c>
      <c r="AA429" s="9">
        <v>9902000</v>
      </c>
      <c r="AB429" s="19">
        <v>11110000</v>
      </c>
      <c r="AC429" s="9">
        <v>12460500</v>
      </c>
      <c r="AD429" s="9">
        <v>13953500</v>
      </c>
      <c r="AE429" s="9">
        <v>15396500</v>
      </c>
      <c r="AF429" s="9">
        <v>16789500</v>
      </c>
      <c r="AG429" s="19">
        <v>18526875</v>
      </c>
      <c r="AH429" s="9">
        <v>20608625</v>
      </c>
      <c r="AI429" s="9">
        <v>23034750</v>
      </c>
      <c r="AJ429" s="9">
        <v>25805250</v>
      </c>
      <c r="AK429" s="9">
        <v>28920125</v>
      </c>
      <c r="AL429" s="19">
        <v>32379375</v>
      </c>
      <c r="AM429" s="9">
        <v>36183000</v>
      </c>
      <c r="AN429" s="9">
        <v>40331000</v>
      </c>
      <c r="AO429" s="9">
        <v>44414571.428571425</v>
      </c>
      <c r="AP429" s="9">
        <v>48433714.285714284</v>
      </c>
      <c r="AQ429" s="9">
        <v>52388428.571428567</v>
      </c>
      <c r="AR429" s="9">
        <v>56278714.285714284</v>
      </c>
      <c r="AS429" s="9">
        <v>60104571.428571425</v>
      </c>
      <c r="AT429" s="9">
        <v>63866000</v>
      </c>
      <c r="AU429" s="9">
        <v>67563000</v>
      </c>
      <c r="AV429" s="9">
        <v>71329250</v>
      </c>
      <c r="AW429" s="9">
        <v>75164750</v>
      </c>
      <c r="AX429" s="9">
        <v>79069500</v>
      </c>
      <c r="AY429" s="9">
        <v>83043500</v>
      </c>
      <c r="AZ429" s="19">
        <v>87068100</v>
      </c>
      <c r="BA429" s="9">
        <v>91143300</v>
      </c>
      <c r="BB429" s="9">
        <v>95269100</v>
      </c>
      <c r="BC429" s="9">
        <v>99445500</v>
      </c>
      <c r="BD429" s="9">
        <v>103672500</v>
      </c>
      <c r="BE429" s="19">
        <v>107991750</v>
      </c>
      <c r="BF429" s="9">
        <v>112403250</v>
      </c>
      <c r="BG429" s="9">
        <v>116907000</v>
      </c>
      <c r="BH429" s="19">
        <v>121503000</v>
      </c>
      <c r="BI429" s="19">
        <v>126095769.23076923</v>
      </c>
      <c r="BJ429" s="19">
        <v>130685307.6923077</v>
      </c>
      <c r="BK429" s="19">
        <v>135271615.38461539</v>
      </c>
      <c r="BL429" s="9">
        <v>139854692.30769235</v>
      </c>
      <c r="BM429" s="9">
        <v>144434538.46153849</v>
      </c>
      <c r="BN429" s="9">
        <v>149011153.84615389</v>
      </c>
      <c r="BO429" s="9">
        <v>153584538.46153849</v>
      </c>
      <c r="BP429" s="9">
        <v>158154692.30769235</v>
      </c>
      <c r="BQ429" s="19">
        <v>162721615.38461539</v>
      </c>
      <c r="BR429" s="19">
        <v>167285307.69230771</v>
      </c>
      <c r="BS429" s="19">
        <v>171845769.23076925</v>
      </c>
      <c r="BT429" s="19">
        <v>176403000.00000003</v>
      </c>
      <c r="BU429" s="19">
        <v>180957000.00000003</v>
      </c>
      <c r="BV429" s="19">
        <v>185438000.00000003</v>
      </c>
      <c r="BW429" s="19">
        <v>189453000.00000003</v>
      </c>
      <c r="BX429" s="19">
        <v>194068000.00000003</v>
      </c>
      <c r="BY429" s="19">
        <v>199074000.00000003</v>
      </c>
      <c r="BZ429" s="19">
        <v>204530000.00000003</v>
      </c>
      <c r="CA429" s="19">
        <v>210313000.00000003</v>
      </c>
      <c r="CB429" s="19">
        <v>216413000.00000003</v>
      </c>
      <c r="CC429" s="19">
        <v>222854000.00000003</v>
      </c>
      <c r="CD429" s="19">
        <v>229229000.00000003</v>
      </c>
      <c r="CE429" s="19">
        <v>235657000.00000003</v>
      </c>
      <c r="CF429" s="19">
        <v>242061000.00000003</v>
      </c>
      <c r="CG429" s="19">
        <v>248627000.00000003</v>
      </c>
      <c r="CH429" s="19">
        <v>255366000.00000003</v>
      </c>
      <c r="CI429" s="19">
        <v>262447000</v>
      </c>
      <c r="CJ429" s="19">
        <v>269052000</v>
      </c>
      <c r="CK429" s="19">
        <v>275925000</v>
      </c>
      <c r="CL429" s="19">
        <v>282867000</v>
      </c>
      <c r="CM429" s="19">
        <v>290371000</v>
      </c>
      <c r="CN429" s="19">
        <v>298362000</v>
      </c>
      <c r="CO429" s="19">
        <v>306405000</v>
      </c>
      <c r="CP429" s="19">
        <v>314397000</v>
      </c>
      <c r="CQ429" s="19">
        <v>323356000</v>
      </c>
      <c r="CR429" s="19">
        <v>332887000</v>
      </c>
      <c r="CS429" s="19">
        <v>342990000</v>
      </c>
      <c r="CT429" s="19">
        <v>353665000</v>
      </c>
      <c r="CU429" s="9">
        <v>364912000</v>
      </c>
      <c r="CV429" s="9">
        <v>376731000</v>
      </c>
      <c r="CW429" s="9">
        <v>389122000</v>
      </c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9"/>
      <c r="DS429" s="9"/>
    </row>
    <row r="430" spans="1:127" s="49" customFormat="1" x14ac:dyDescent="0.25">
      <c r="A430" s="217" t="str">
        <f t="shared" si="44"/>
        <v>wsh_cumuni_rimFSU</v>
      </c>
      <c r="B430" s="43" t="s">
        <v>142</v>
      </c>
      <c r="C430" s="44" t="s">
        <v>143</v>
      </c>
      <c r="D430" s="90" t="s">
        <v>48</v>
      </c>
      <c r="E430" s="46" t="s">
        <v>205</v>
      </c>
      <c r="F430" s="90" t="s">
        <v>74</v>
      </c>
      <c r="G430" s="90" t="s">
        <v>59</v>
      </c>
      <c r="H430" s="90" t="s">
        <v>60</v>
      </c>
      <c r="I430" s="90"/>
      <c r="J430" s="90"/>
      <c r="K430" s="175" t="s">
        <v>48</v>
      </c>
      <c r="L430" s="47" t="str">
        <f>C430&amp;"_"&amp;H430&amp;"_"&amp;E430</f>
        <v>wsh_cumuni_rimFSU</v>
      </c>
      <c r="M430" s="52"/>
      <c r="N430" s="52"/>
      <c r="O430" s="52"/>
      <c r="P430" s="52"/>
      <c r="Q430" s="52"/>
      <c r="R430" s="84"/>
      <c r="S430" s="52"/>
      <c r="T430" s="52"/>
      <c r="U430" s="52"/>
      <c r="V430" s="52"/>
      <c r="W430" s="84"/>
      <c r="X430" s="52"/>
      <c r="Y430" s="52"/>
      <c r="Z430" s="52"/>
      <c r="AA430" s="52"/>
      <c r="AB430" s="84"/>
      <c r="AC430" s="52"/>
      <c r="AD430" s="52"/>
      <c r="AE430" s="52"/>
      <c r="AF430" s="52"/>
      <c r="AG430" s="84"/>
      <c r="AH430" s="52"/>
      <c r="AI430" s="52"/>
      <c r="AJ430" s="52"/>
      <c r="AK430" s="52"/>
      <c r="AL430" s="84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84"/>
      <c r="BA430" s="52"/>
      <c r="BB430" s="52"/>
      <c r="BC430" s="52"/>
      <c r="BD430" s="52"/>
      <c r="BE430" s="84"/>
      <c r="BF430" s="52"/>
      <c r="BG430" s="52"/>
      <c r="BH430" s="84"/>
      <c r="BI430" s="84"/>
      <c r="BJ430" s="84"/>
      <c r="BK430" s="84"/>
      <c r="BL430" s="52"/>
      <c r="BM430" s="52"/>
      <c r="BN430" s="52"/>
      <c r="BO430" s="52"/>
      <c r="BP430" s="52"/>
      <c r="BQ430" s="84"/>
      <c r="BR430" s="84"/>
      <c r="BS430" s="84"/>
      <c r="BT430" s="84"/>
      <c r="BU430" s="84"/>
      <c r="BV430" s="84"/>
      <c r="BW430" s="84"/>
      <c r="BX430" s="84"/>
      <c r="BY430" s="84"/>
      <c r="BZ430" s="84"/>
      <c r="CA430" s="84"/>
      <c r="CB430" s="84"/>
      <c r="CC430" s="84"/>
      <c r="CD430" s="84"/>
      <c r="CE430" s="84"/>
      <c r="CF430" s="84"/>
      <c r="CG430" s="84"/>
      <c r="CH430" s="84"/>
      <c r="CI430" s="84"/>
      <c r="CJ430" s="84"/>
      <c r="CK430" s="84"/>
      <c r="CL430" s="84"/>
      <c r="CM430" s="84"/>
      <c r="CN430" s="84"/>
      <c r="CO430" s="84"/>
      <c r="CP430" s="84"/>
      <c r="CQ430" s="84"/>
      <c r="CR430" s="84"/>
      <c r="CS430" s="84"/>
      <c r="CT430" s="84"/>
      <c r="CU430" s="52"/>
      <c r="CV430" s="52"/>
      <c r="CW430" s="52"/>
      <c r="DR430" s="52"/>
      <c r="DS430" s="52"/>
      <c r="DT430" s="33"/>
      <c r="DU430" s="33"/>
      <c r="DV430" s="33"/>
      <c r="DW430" s="33"/>
    </row>
    <row r="431" spans="1:127" s="49" customFormat="1" x14ac:dyDescent="0.25">
      <c r="A431" s="217" t="str">
        <f t="shared" si="44"/>
        <v>wsh_cumuni_rim</v>
      </c>
      <c r="B431" s="43" t="s">
        <v>142</v>
      </c>
      <c r="C431" s="44" t="s">
        <v>143</v>
      </c>
      <c r="D431" s="90" t="s">
        <v>204</v>
      </c>
      <c r="E431" s="46" t="s">
        <v>152</v>
      </c>
      <c r="F431" s="90" t="s">
        <v>74</v>
      </c>
      <c r="G431" s="90" t="s">
        <v>59</v>
      </c>
      <c r="H431" s="90" t="s">
        <v>60</v>
      </c>
      <c r="I431" s="90"/>
      <c r="J431" s="90"/>
      <c r="K431" s="175" t="s">
        <v>48</v>
      </c>
      <c r="L431" s="47" t="str">
        <f>C431&amp;"_"&amp;H431&amp;"_"&amp;E431</f>
        <v>wsh_cumuni_rim</v>
      </c>
      <c r="M431" s="52"/>
      <c r="N431" s="52"/>
      <c r="O431" s="52"/>
      <c r="P431" s="52"/>
      <c r="Q431" s="52"/>
      <c r="R431" s="84"/>
      <c r="S431" s="52"/>
      <c r="T431" s="52"/>
      <c r="U431" s="52"/>
      <c r="V431" s="52"/>
      <c r="W431" s="84"/>
      <c r="X431" s="52"/>
      <c r="Y431" s="52"/>
      <c r="Z431" s="52"/>
      <c r="AA431" s="52"/>
      <c r="AB431" s="84"/>
      <c r="AC431" s="52"/>
      <c r="AD431" s="52"/>
      <c r="AE431" s="52"/>
      <c r="AF431" s="52"/>
      <c r="AG431" s="84"/>
      <c r="AH431" s="52"/>
      <c r="AI431" s="52"/>
      <c r="AJ431" s="52"/>
      <c r="AK431" s="52"/>
      <c r="AL431" s="84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84"/>
      <c r="BA431" s="52"/>
      <c r="BB431" s="52"/>
      <c r="BC431" s="52"/>
      <c r="BD431" s="52"/>
      <c r="BE431" s="84"/>
      <c r="BF431" s="52"/>
      <c r="BG431" s="52"/>
      <c r="BH431" s="84"/>
      <c r="BI431" s="84"/>
      <c r="BJ431" s="84"/>
      <c r="BK431" s="84"/>
      <c r="BL431" s="52"/>
      <c r="BM431" s="52"/>
      <c r="BN431" s="52"/>
      <c r="BO431" s="52"/>
      <c r="BP431" s="52"/>
      <c r="BQ431" s="84"/>
      <c r="BR431" s="84"/>
      <c r="BS431" s="84"/>
      <c r="BT431" s="84"/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/>
      <c r="CH431" s="84"/>
      <c r="CI431" s="84"/>
      <c r="CJ431" s="84"/>
      <c r="CK431" s="84"/>
      <c r="CL431" s="84"/>
      <c r="CM431" s="84"/>
      <c r="CN431" s="84"/>
      <c r="CO431" s="84"/>
      <c r="CP431" s="84"/>
      <c r="CQ431" s="84"/>
      <c r="CR431" s="84"/>
      <c r="CS431" s="84"/>
      <c r="CT431" s="84"/>
      <c r="CU431" s="52"/>
      <c r="CV431" s="52"/>
      <c r="CW431" s="52"/>
      <c r="DR431" s="52"/>
      <c r="DS431" s="52"/>
      <c r="DT431" s="33"/>
      <c r="DU431" s="33"/>
      <c r="DV431" s="33"/>
      <c r="DW431" s="33"/>
    </row>
    <row r="432" spans="1:127" s="49" customFormat="1" x14ac:dyDescent="0.25">
      <c r="A432" s="217" t="str">
        <f t="shared" si="44"/>
        <v>wsh_cumuni_peri</v>
      </c>
      <c r="B432" s="43" t="s">
        <v>142</v>
      </c>
      <c r="C432" s="44" t="s">
        <v>143</v>
      </c>
      <c r="D432" s="90" t="s">
        <v>204</v>
      </c>
      <c r="E432" s="46" t="s">
        <v>45</v>
      </c>
      <c r="F432" s="90" t="s">
        <v>74</v>
      </c>
      <c r="G432" s="90" t="s">
        <v>59</v>
      </c>
      <c r="H432" s="90" t="s">
        <v>60</v>
      </c>
      <c r="I432" s="90"/>
      <c r="J432" s="90"/>
      <c r="K432" s="175" t="s">
        <v>48</v>
      </c>
      <c r="L432" s="47" t="str">
        <f>C432&amp;"_"&amp;H432&amp;"_"&amp;E432</f>
        <v>wsh_cumuni_peri</v>
      </c>
      <c r="M432" s="52"/>
      <c r="N432" s="52"/>
      <c r="O432" s="52"/>
      <c r="P432" s="52"/>
      <c r="Q432" s="52"/>
      <c r="R432" s="84"/>
      <c r="S432" s="52"/>
      <c r="T432" s="52"/>
      <c r="U432" s="52"/>
      <c r="V432" s="52"/>
      <c r="W432" s="84"/>
      <c r="X432" s="52"/>
      <c r="Y432" s="52"/>
      <c r="Z432" s="52"/>
      <c r="AA432" s="52"/>
      <c r="AB432" s="84"/>
      <c r="AC432" s="52"/>
      <c r="AD432" s="52"/>
      <c r="AE432" s="52"/>
      <c r="AF432" s="52"/>
      <c r="AG432" s="84"/>
      <c r="AH432" s="52"/>
      <c r="AI432" s="52"/>
      <c r="AJ432" s="52"/>
      <c r="AK432" s="52"/>
      <c r="AL432" s="84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84"/>
      <c r="BA432" s="52"/>
      <c r="BB432" s="52"/>
      <c r="BC432" s="52"/>
      <c r="BD432" s="52"/>
      <c r="BE432" s="84"/>
      <c r="BF432" s="52"/>
      <c r="BG432" s="52"/>
      <c r="BH432" s="84"/>
      <c r="BI432" s="84"/>
      <c r="BJ432" s="84"/>
      <c r="BK432" s="84"/>
      <c r="BL432" s="52"/>
      <c r="BM432" s="52"/>
      <c r="BN432" s="52"/>
      <c r="BO432" s="52"/>
      <c r="BP432" s="52"/>
      <c r="BQ432" s="84"/>
      <c r="BR432" s="84"/>
      <c r="BS432" s="84"/>
      <c r="BT432" s="84"/>
      <c r="BU432" s="84"/>
      <c r="BV432" s="84"/>
      <c r="BW432" s="84"/>
      <c r="BX432" s="84"/>
      <c r="BY432" s="84"/>
      <c r="BZ432" s="84"/>
      <c r="CA432" s="84"/>
      <c r="CB432" s="84"/>
      <c r="CC432" s="84"/>
      <c r="CD432" s="84"/>
      <c r="CE432" s="84"/>
      <c r="CF432" s="84"/>
      <c r="CG432" s="84"/>
      <c r="CH432" s="84"/>
      <c r="CI432" s="84"/>
      <c r="CJ432" s="84"/>
      <c r="CK432" s="84"/>
      <c r="CL432" s="84"/>
      <c r="CM432" s="84"/>
      <c r="CN432" s="84"/>
      <c r="CO432" s="84"/>
      <c r="CP432" s="84"/>
      <c r="CQ432" s="84"/>
      <c r="CR432" s="84"/>
      <c r="CS432" s="84"/>
      <c r="CT432" s="84"/>
      <c r="CU432" s="52"/>
      <c r="CV432" s="52"/>
      <c r="CW432" s="52"/>
      <c r="DR432" s="52"/>
      <c r="DS432" s="52"/>
      <c r="DT432" s="33"/>
      <c r="DU432" s="33"/>
      <c r="DV432" s="33"/>
      <c r="DW432" s="33"/>
    </row>
    <row r="433" spans="1:171" x14ac:dyDescent="0.25">
      <c r="A433" s="217" t="str">
        <f t="shared" si="44"/>
        <v>wsh_cumuni_glob</v>
      </c>
      <c r="B433" s="132" t="s">
        <v>142</v>
      </c>
      <c r="C433" s="133" t="s">
        <v>143</v>
      </c>
      <c r="D433" s="134" t="s">
        <v>15</v>
      </c>
      <c r="E433" s="105" t="s">
        <v>46</v>
      </c>
      <c r="F433" s="88" t="s">
        <v>74</v>
      </c>
      <c r="G433" s="88" t="s">
        <v>59</v>
      </c>
      <c r="H433" s="88" t="s">
        <v>60</v>
      </c>
      <c r="I433" s="106">
        <v>1920</v>
      </c>
      <c r="J433" s="106">
        <v>2008</v>
      </c>
      <c r="K433" s="168" t="s">
        <v>75</v>
      </c>
      <c r="L433" s="8" t="str">
        <f>C433&amp;"_"&amp;H433&amp;"_"&amp;E433</f>
        <v>wsh_cumuni_glob</v>
      </c>
      <c r="M433" s="9">
        <v>440972.27389972779</v>
      </c>
      <c r="N433" s="9">
        <v>934861.22066742287</v>
      </c>
      <c r="O433" s="9">
        <v>1488016.8410472416</v>
      </c>
      <c r="P433" s="9">
        <v>2107551.1358726383</v>
      </c>
      <c r="Q433" s="9">
        <v>2801429.5460770833</v>
      </c>
      <c r="R433" s="19">
        <v>3578573.3655060614</v>
      </c>
      <c r="S433" s="9">
        <v>4448974.4432665166</v>
      </c>
      <c r="T433" s="9">
        <v>5423823.6503582262</v>
      </c>
      <c r="U433" s="9">
        <v>6515654.7623009421</v>
      </c>
      <c r="V433" s="9">
        <v>7738505.6076767836</v>
      </c>
      <c r="W433" s="19">
        <v>9108098.5544977263</v>
      </c>
      <c r="X433" s="9">
        <v>10642042.654937182</v>
      </c>
      <c r="Y433" s="9">
        <v>12360060.047429373</v>
      </c>
      <c r="Z433" s="9">
        <v>14284239.527020628</v>
      </c>
      <c r="AA433" s="9">
        <v>16439320.54416283</v>
      </c>
      <c r="AB433" s="19">
        <v>18853011.283362102</v>
      </c>
      <c r="AC433" s="9">
        <v>21556344.911265284</v>
      </c>
      <c r="AD433" s="9">
        <v>24584078.574516851</v>
      </c>
      <c r="AE433" s="9">
        <v>27975140.277358603</v>
      </c>
      <c r="AF433" s="9">
        <v>31773129.384541363</v>
      </c>
      <c r="AG433" s="19">
        <v>36026877.184586063</v>
      </c>
      <c r="AH433" s="9">
        <v>40791074.720636122</v>
      </c>
      <c r="AI433" s="9">
        <v>46126975.961012185</v>
      </c>
      <c r="AJ433" s="9">
        <v>52103185.350233376</v>
      </c>
      <c r="AK433" s="9">
        <v>58796539.866161108</v>
      </c>
      <c r="AL433" s="19">
        <v>66293096.924000174</v>
      </c>
      <c r="AM433" s="9">
        <v>74689240.828779936</v>
      </c>
      <c r="AN433" s="9">
        <v>83924999.124037668</v>
      </c>
      <c r="AO433" s="9">
        <v>94084333.248821169</v>
      </c>
      <c r="AP433" s="9">
        <v>105259600.78608303</v>
      </c>
      <c r="AQ433" s="9">
        <v>117552395.07707107</v>
      </c>
      <c r="AR433" s="9">
        <v>131074468.79715793</v>
      </c>
      <c r="AS433" s="9">
        <v>145272646.2032491</v>
      </c>
      <c r="AT433" s="9">
        <v>160180732.47964486</v>
      </c>
      <c r="AU433" s="9">
        <v>175834223.0698604</v>
      </c>
      <c r="AV433" s="9">
        <v>192270388.18958673</v>
      </c>
      <c r="AW433" s="9">
        <v>209199638.26290482</v>
      </c>
      <c r="AX433" s="9">
        <v>226636765.83842251</v>
      </c>
      <c r="AY433" s="9">
        <v>244597007.24120566</v>
      </c>
      <c r="AZ433" s="19">
        <v>263096055.88607234</v>
      </c>
      <c r="BA433" s="9">
        <v>282150075.99028504</v>
      </c>
      <c r="BB433" s="9">
        <v>301765058.07444525</v>
      </c>
      <c r="BC433" s="9">
        <v>321957218.50611258</v>
      </c>
      <c r="BD433" s="9">
        <v>342743233.8120507</v>
      </c>
      <c r="BE433" s="19">
        <v>364140253.49128634</v>
      </c>
      <c r="BF433" s="9">
        <v>386165913.17815095</v>
      </c>
      <c r="BG433" s="9">
        <v>408838348.16466761</v>
      </c>
      <c r="BH433" s="19">
        <v>432176207.29191172</v>
      </c>
      <c r="BI433" s="19">
        <v>456198667.2202087</v>
      </c>
      <c r="BJ433" s="19">
        <v>480925447.0883072</v>
      </c>
      <c r="BK433" s="19">
        <v>506044447.0883072</v>
      </c>
      <c r="BL433" s="9">
        <v>530274447.08830726</v>
      </c>
      <c r="BM433" s="9">
        <v>555469447.08830726</v>
      </c>
      <c r="BN433" s="9">
        <v>582381447.08830726</v>
      </c>
      <c r="BO433" s="9">
        <v>608277447.08830726</v>
      </c>
      <c r="BP433" s="9">
        <v>634565447.08830726</v>
      </c>
      <c r="BQ433" s="19">
        <v>662901447.08830726</v>
      </c>
      <c r="BR433" s="19">
        <v>692013447.08830726</v>
      </c>
      <c r="BS433" s="19">
        <v>721384847.08830726</v>
      </c>
      <c r="BT433" s="19">
        <v>750240847.08830726</v>
      </c>
      <c r="BU433" s="19">
        <v>779852847.08830726</v>
      </c>
      <c r="BV433" s="19">
        <v>810632847.08830726</v>
      </c>
      <c r="BW433" s="19">
        <v>841897847.08830726</v>
      </c>
      <c r="BX433" s="19">
        <v>876443847.08830726</v>
      </c>
      <c r="BY433" s="19">
        <v>914109659.08830726</v>
      </c>
      <c r="BZ433" s="19">
        <v>956539948.08830726</v>
      </c>
      <c r="CA433" s="19">
        <v>1000947646.0883073</v>
      </c>
      <c r="CB433" s="19">
        <v>1047651364.0883073</v>
      </c>
      <c r="CC433" s="19">
        <v>1097616933.0883074</v>
      </c>
      <c r="CD433" s="19">
        <v>1144416036.0883074</v>
      </c>
      <c r="CE433" s="19">
        <v>1190403836.0883074</v>
      </c>
      <c r="CF433" s="19">
        <v>1235646536.0883074</v>
      </c>
      <c r="CG433" s="19">
        <v>1278749836.0883074</v>
      </c>
      <c r="CH433" s="19">
        <v>1324865536.0883074</v>
      </c>
      <c r="CI433" s="19">
        <v>1372402772.0883074</v>
      </c>
      <c r="CJ433" s="19">
        <v>1417546863.0883074</v>
      </c>
      <c r="CK433" s="19">
        <v>1465333816.0883074</v>
      </c>
      <c r="CL433" s="19">
        <v>1518407019.0883074</v>
      </c>
      <c r="CM433" s="19">
        <v>1570569806.0883074</v>
      </c>
      <c r="CN433" s="19">
        <v>1621762447.0883074</v>
      </c>
      <c r="CO433" s="19">
        <v>1675612669.0883076</v>
      </c>
      <c r="CP433" s="19">
        <v>1728786848.0883076</v>
      </c>
      <c r="CQ433" s="19">
        <v>1790159818.0883076</v>
      </c>
      <c r="CR433" s="19">
        <v>1855570396.0883074</v>
      </c>
      <c r="CS433" s="19">
        <v>1922938084.0335355</v>
      </c>
      <c r="CT433" s="19">
        <v>1992244961.5723197</v>
      </c>
      <c r="CU433" s="9">
        <v>2063545839.6411099</v>
      </c>
      <c r="CV433" s="9">
        <v>2136897049.9112895</v>
      </c>
      <c r="CW433" s="9">
        <v>2210297049.9112897</v>
      </c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9"/>
      <c r="DS433" s="9"/>
    </row>
    <row r="434" spans="1:171" x14ac:dyDescent="0.25">
      <c r="F434" s="91"/>
      <c r="G434" s="91"/>
      <c r="H434" s="91"/>
      <c r="I434" s="106"/>
      <c r="J434" s="106"/>
      <c r="K434" s="179"/>
      <c r="L434" s="7"/>
      <c r="M434" s="9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</row>
    <row r="435" spans="1:171" x14ac:dyDescent="0.25">
      <c r="A435" s="217" t="str">
        <f t="shared" si="44"/>
        <v>wsh_avgcap_core</v>
      </c>
      <c r="B435" s="41" t="s">
        <v>142</v>
      </c>
      <c r="C435" s="42" t="s">
        <v>143</v>
      </c>
      <c r="D435" s="88" t="s">
        <v>26</v>
      </c>
      <c r="E435" s="6" t="s">
        <v>44</v>
      </c>
      <c r="F435" s="87" t="s">
        <v>62</v>
      </c>
      <c r="G435" s="87" t="s">
        <v>53</v>
      </c>
      <c r="H435" s="87" t="s">
        <v>61</v>
      </c>
      <c r="I435" s="88">
        <v>1920</v>
      </c>
      <c r="J435" s="88">
        <v>2008</v>
      </c>
      <c r="K435" s="178" t="s">
        <v>75</v>
      </c>
      <c r="L435" s="8" t="str">
        <f>C435&amp;"_"&amp;H435&amp;"_"&amp;E435</f>
        <v>wsh_avgcap_core</v>
      </c>
      <c r="M435" s="25">
        <v>1.8642496750000001E-4</v>
      </c>
      <c r="N435" s="25">
        <v>1.8642496750000001E-4</v>
      </c>
      <c r="O435" s="25">
        <v>1.8642496750000001E-4</v>
      </c>
      <c r="P435" s="25">
        <v>1.8642496750000001E-4</v>
      </c>
      <c r="Q435" s="25">
        <v>1.8642496750000001E-4</v>
      </c>
      <c r="R435" s="25">
        <v>1.8642496750000001E-4</v>
      </c>
      <c r="S435" s="25">
        <v>1.8642496750000001E-4</v>
      </c>
      <c r="T435" s="25">
        <v>1.8642496750000001E-4</v>
      </c>
      <c r="U435" s="25">
        <v>1.8642496750000001E-4</v>
      </c>
      <c r="V435" s="25">
        <v>1.8642496750000001E-4</v>
      </c>
      <c r="W435" s="25">
        <v>1.8642496750000001E-4</v>
      </c>
      <c r="X435" s="25">
        <v>1.8642496750000001E-4</v>
      </c>
      <c r="Y435" s="25">
        <v>1.8642496750000001E-4</v>
      </c>
      <c r="Z435" s="25">
        <v>1.8642496750000001E-4</v>
      </c>
      <c r="AA435" s="25">
        <v>1.8642496750000001E-4</v>
      </c>
      <c r="AB435" s="25">
        <v>1.8642496750000001E-4</v>
      </c>
      <c r="AC435" s="25">
        <v>1.8642496750000001E-4</v>
      </c>
      <c r="AD435" s="25">
        <v>1.8642496750000001E-4</v>
      </c>
      <c r="AE435" s="25">
        <v>1.8642496750000001E-4</v>
      </c>
      <c r="AF435" s="25">
        <v>1.8642496750000001E-4</v>
      </c>
      <c r="AG435" s="25">
        <v>1.8642496750000001E-4</v>
      </c>
      <c r="AH435" s="25">
        <v>2.5929682508040944E-4</v>
      </c>
      <c r="AI435" s="25">
        <v>3.3216868266081881E-4</v>
      </c>
      <c r="AJ435" s="25">
        <v>4.0504054024122812E-4</v>
      </c>
      <c r="AK435" s="25">
        <v>4.7791239782163754E-4</v>
      </c>
      <c r="AL435" s="25">
        <v>5.5078425540204686E-4</v>
      </c>
      <c r="AM435" s="25">
        <v>6.2365611298245617E-4</v>
      </c>
      <c r="AN435" s="25">
        <v>6.9652797056286549E-4</v>
      </c>
      <c r="AO435" s="25">
        <v>7.6939982814327502E-4</v>
      </c>
      <c r="AP435" s="25">
        <v>8.4227168572368434E-4</v>
      </c>
      <c r="AQ435" s="25">
        <v>9.1514354330409376E-4</v>
      </c>
      <c r="AR435" s="25">
        <v>9.8801540088450297E-4</v>
      </c>
      <c r="AS435" s="25">
        <v>1.0608872584649122E-3</v>
      </c>
      <c r="AT435" s="25">
        <v>1.1337591160453218E-3</v>
      </c>
      <c r="AU435" s="25">
        <v>1.206630973625731E-3</v>
      </c>
      <c r="AV435" s="25">
        <v>1.2795028312061404E-3</v>
      </c>
      <c r="AW435" s="25">
        <v>1.3523746887865501E-3</v>
      </c>
      <c r="AX435" s="25">
        <v>1.4252465463669593E-3</v>
      </c>
      <c r="AY435" s="25">
        <v>1.4981184039473687E-3</v>
      </c>
      <c r="AZ435" s="25">
        <v>1.5709902615277779E-3</v>
      </c>
      <c r="BA435" s="25">
        <v>1.6438621191081876E-3</v>
      </c>
      <c r="BB435" s="25">
        <v>1.7167339766885968E-3</v>
      </c>
      <c r="BC435" s="25">
        <v>1.789605834269006E-3</v>
      </c>
      <c r="BD435" s="25">
        <v>1.8624776918494154E-3</v>
      </c>
      <c r="BE435" s="25">
        <v>1.9353495494298248E-3</v>
      </c>
      <c r="BF435" s="25">
        <v>2.0082214070102342E-3</v>
      </c>
      <c r="BG435" s="25">
        <v>2.0810932645906437E-3</v>
      </c>
      <c r="BH435" s="25">
        <v>2.1539651221710531E-3</v>
      </c>
      <c r="BI435" s="25">
        <v>2.2268369797514617E-3</v>
      </c>
      <c r="BJ435" s="25">
        <v>2.2997088373318711E-3</v>
      </c>
      <c r="BK435" s="25">
        <v>2.3725806949122809E-3</v>
      </c>
      <c r="BL435" s="25">
        <v>2.4454525524926904E-3</v>
      </c>
      <c r="BM435" s="25">
        <v>2.5183244100730998E-3</v>
      </c>
      <c r="BN435" s="25">
        <v>2.5911962676535092E-3</v>
      </c>
      <c r="BO435" s="25">
        <v>2.6640681252339182E-3</v>
      </c>
      <c r="BP435" s="25">
        <v>2.7369399828143276E-3</v>
      </c>
      <c r="BQ435" s="25">
        <v>2.809811840394737E-3</v>
      </c>
      <c r="BR435" s="25">
        <v>2.882683697975146E-3</v>
      </c>
      <c r="BS435" s="25">
        <v>2.9555555555555559E-3</v>
      </c>
      <c r="BT435" s="25">
        <v>3.0090909090909083E-3</v>
      </c>
      <c r="BU435" s="25">
        <v>2.994444444444445E-3</v>
      </c>
      <c r="BV435" s="25">
        <v>2.8204166666666664E-3</v>
      </c>
      <c r="BW435" s="25">
        <v>3.2999999999999991E-3</v>
      </c>
      <c r="BX435" s="25">
        <v>3.0214285714285712E-3</v>
      </c>
      <c r="BY435" s="25">
        <v>3.0813025210084037E-3</v>
      </c>
      <c r="BZ435" s="25">
        <v>3.1411764705882353E-3</v>
      </c>
      <c r="CA435" s="25">
        <v>2.7031578947368422E-3</v>
      </c>
      <c r="CB435" s="25">
        <v>2.7036486262826884E-3</v>
      </c>
      <c r="CC435" s="25">
        <v>2.7041393578285341E-3</v>
      </c>
      <c r="CD435" s="25">
        <v>2.7046300893743798E-3</v>
      </c>
      <c r="CE435" s="25">
        <v>2.7051208209202256E-3</v>
      </c>
      <c r="CF435" s="25">
        <v>2.7056115524660708E-3</v>
      </c>
      <c r="CG435" s="25">
        <v>2.7061022840119166E-3</v>
      </c>
      <c r="CH435" s="25">
        <v>2.7291666666666662E-3</v>
      </c>
      <c r="CI435" s="25">
        <v>2.65E-3</v>
      </c>
      <c r="CJ435" s="25">
        <v>2.7505263157894741E-3</v>
      </c>
      <c r="CK435" s="25">
        <v>2.1583333333333333E-3</v>
      </c>
      <c r="CL435" s="25">
        <v>2.1000000000000003E-3</v>
      </c>
      <c r="CM435" s="25">
        <v>2.2454545454545457E-3</v>
      </c>
      <c r="CN435" s="25">
        <v>2.246256684491979E-3</v>
      </c>
      <c r="CO435" s="25">
        <v>2.2470588235294119E-3</v>
      </c>
      <c r="CP435" s="25">
        <v>2.2478609625668452E-3</v>
      </c>
      <c r="CQ435" s="25">
        <v>2.2486631016042785E-3</v>
      </c>
      <c r="CR435" s="25">
        <v>2.2494652406417114E-3</v>
      </c>
      <c r="CS435" s="25">
        <v>2.2502673796791447E-3</v>
      </c>
      <c r="CT435" s="25">
        <v>2.2510695187165776E-3</v>
      </c>
      <c r="CU435" s="25">
        <v>2.2518716577540109E-3</v>
      </c>
      <c r="CV435" s="25">
        <v>2.2526737967914442E-3</v>
      </c>
      <c r="CW435" s="25">
        <v>2.3E-3</v>
      </c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9"/>
      <c r="DS435" s="9"/>
      <c r="DT435" s="9"/>
      <c r="DU435" s="9"/>
      <c r="DV435" s="9"/>
      <c r="DW435" s="9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</row>
    <row r="436" spans="1:171" s="49" customFormat="1" x14ac:dyDescent="0.25">
      <c r="A436" s="217" t="str">
        <f t="shared" si="44"/>
        <v>wsh_avgcap_rimFSU</v>
      </c>
      <c r="B436" s="43" t="s">
        <v>142</v>
      </c>
      <c r="C436" s="44" t="s">
        <v>143</v>
      </c>
      <c r="D436" s="90" t="s">
        <v>48</v>
      </c>
      <c r="E436" s="46" t="s">
        <v>205</v>
      </c>
      <c r="F436" s="117" t="s">
        <v>62</v>
      </c>
      <c r="G436" s="117" t="s">
        <v>53</v>
      </c>
      <c r="H436" s="117" t="s">
        <v>61</v>
      </c>
      <c r="I436" s="90"/>
      <c r="J436" s="90"/>
      <c r="K436" s="175" t="s">
        <v>48</v>
      </c>
      <c r="L436" s="47" t="str">
        <f>C436&amp;"_"&amp;H436&amp;"_"&amp;E436</f>
        <v>wsh_avgcap_rimFSU</v>
      </c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  <c r="BG436" s="136"/>
      <c r="BH436" s="136"/>
      <c r="BI436" s="136"/>
      <c r="BJ436" s="136"/>
      <c r="BK436" s="136"/>
      <c r="BL436" s="136"/>
      <c r="BM436" s="136"/>
      <c r="BN436" s="136"/>
      <c r="BO436" s="136"/>
      <c r="BP436" s="136"/>
      <c r="BQ436" s="136"/>
      <c r="BR436" s="136"/>
      <c r="BS436" s="136"/>
      <c r="BT436" s="136"/>
      <c r="BU436" s="136"/>
      <c r="BV436" s="136"/>
      <c r="BW436" s="136"/>
      <c r="BX436" s="136"/>
      <c r="BY436" s="136"/>
      <c r="BZ436" s="136"/>
      <c r="CA436" s="136"/>
      <c r="CB436" s="136"/>
      <c r="CC436" s="136"/>
      <c r="CD436" s="136"/>
      <c r="CE436" s="136"/>
      <c r="CF436" s="136"/>
      <c r="CG436" s="136"/>
      <c r="CH436" s="136"/>
      <c r="CI436" s="136"/>
      <c r="CJ436" s="136"/>
      <c r="CK436" s="136"/>
      <c r="CL436" s="136"/>
      <c r="CM436" s="136"/>
      <c r="CN436" s="136"/>
      <c r="CO436" s="136"/>
      <c r="CP436" s="136"/>
      <c r="CQ436" s="136"/>
      <c r="CR436" s="136"/>
      <c r="CS436" s="136"/>
      <c r="CT436" s="136"/>
      <c r="CU436" s="136"/>
      <c r="CV436" s="136"/>
      <c r="CW436" s="136"/>
      <c r="DR436" s="52"/>
      <c r="DS436" s="52"/>
      <c r="DT436" s="52"/>
      <c r="DU436" s="52"/>
      <c r="DV436" s="52"/>
      <c r="DW436" s="52"/>
      <c r="DX436" s="85"/>
      <c r="DY436" s="85"/>
      <c r="DZ436" s="85"/>
      <c r="EA436" s="85"/>
      <c r="EB436" s="85"/>
      <c r="EC436" s="85"/>
      <c r="ED436" s="85"/>
      <c r="EE436" s="85"/>
      <c r="EF436" s="85"/>
      <c r="EG436" s="85"/>
      <c r="EH436" s="85"/>
      <c r="EI436" s="85"/>
      <c r="EJ436" s="85"/>
      <c r="EK436" s="85"/>
      <c r="EL436" s="85"/>
      <c r="EM436" s="85"/>
      <c r="EN436" s="85"/>
      <c r="EO436" s="85"/>
      <c r="EP436" s="85"/>
      <c r="EQ436" s="85"/>
      <c r="ER436" s="85"/>
      <c r="ES436" s="85"/>
      <c r="ET436" s="85"/>
      <c r="EU436" s="85"/>
      <c r="EV436" s="85"/>
      <c r="EW436" s="85"/>
      <c r="EX436" s="85"/>
      <c r="EY436" s="85"/>
      <c r="EZ436" s="85"/>
      <c r="FA436" s="85"/>
      <c r="FB436" s="85"/>
      <c r="FC436" s="85"/>
      <c r="FD436" s="85"/>
      <c r="FE436" s="85"/>
      <c r="FF436" s="85"/>
      <c r="FG436" s="85"/>
      <c r="FH436" s="85"/>
      <c r="FI436" s="85"/>
      <c r="FJ436" s="85"/>
      <c r="FK436" s="85"/>
      <c r="FL436" s="85"/>
      <c r="FM436" s="85"/>
      <c r="FN436" s="85"/>
      <c r="FO436" s="85"/>
    </row>
    <row r="437" spans="1:171" s="49" customFormat="1" x14ac:dyDescent="0.25">
      <c r="A437" s="217" t="str">
        <f t="shared" si="44"/>
        <v>wsh_avgcap_rim</v>
      </c>
      <c r="B437" s="43" t="s">
        <v>142</v>
      </c>
      <c r="C437" s="44" t="s">
        <v>143</v>
      </c>
      <c r="D437" s="90" t="s">
        <v>204</v>
      </c>
      <c r="E437" s="46" t="s">
        <v>152</v>
      </c>
      <c r="F437" s="117" t="s">
        <v>62</v>
      </c>
      <c r="G437" s="117" t="s">
        <v>53</v>
      </c>
      <c r="H437" s="117" t="s">
        <v>61</v>
      </c>
      <c r="I437" s="90"/>
      <c r="J437" s="90"/>
      <c r="K437" s="175" t="s">
        <v>48</v>
      </c>
      <c r="L437" s="47" t="str">
        <f>C437&amp;"_"&amp;H437&amp;"_"&amp;E437</f>
        <v>wsh_avgcap_rim</v>
      </c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  <c r="AX437" s="136"/>
      <c r="AY437" s="136"/>
      <c r="AZ437" s="136"/>
      <c r="BA437" s="136"/>
      <c r="BB437" s="136"/>
      <c r="BC437" s="136"/>
      <c r="BD437" s="136"/>
      <c r="BE437" s="136"/>
      <c r="BF437" s="136"/>
      <c r="BG437" s="136"/>
      <c r="BH437" s="136"/>
      <c r="BI437" s="136"/>
      <c r="BJ437" s="136"/>
      <c r="BK437" s="136"/>
      <c r="BL437" s="136"/>
      <c r="BM437" s="136"/>
      <c r="BN437" s="136"/>
      <c r="BO437" s="136"/>
      <c r="BP437" s="136"/>
      <c r="BQ437" s="136"/>
      <c r="BR437" s="136"/>
      <c r="BS437" s="136"/>
      <c r="BT437" s="136"/>
      <c r="BU437" s="136"/>
      <c r="BV437" s="136"/>
      <c r="BW437" s="136"/>
      <c r="BX437" s="136"/>
      <c r="BY437" s="136"/>
      <c r="BZ437" s="136"/>
      <c r="CA437" s="136"/>
      <c r="CB437" s="136"/>
      <c r="CC437" s="136"/>
      <c r="CD437" s="136"/>
      <c r="CE437" s="136"/>
      <c r="CF437" s="136"/>
      <c r="CG437" s="136"/>
      <c r="CH437" s="136"/>
      <c r="CI437" s="136"/>
      <c r="CJ437" s="136"/>
      <c r="CK437" s="136"/>
      <c r="CL437" s="136"/>
      <c r="CM437" s="136"/>
      <c r="CN437" s="136"/>
      <c r="CO437" s="136"/>
      <c r="CP437" s="136"/>
      <c r="CQ437" s="136"/>
      <c r="CR437" s="136"/>
      <c r="CS437" s="136"/>
      <c r="CT437" s="136"/>
      <c r="CU437" s="136"/>
      <c r="CV437" s="136"/>
      <c r="CW437" s="136"/>
      <c r="DR437" s="52"/>
      <c r="DS437" s="52"/>
      <c r="DT437" s="52"/>
      <c r="DU437" s="52"/>
      <c r="DV437" s="52"/>
      <c r="DW437" s="52"/>
      <c r="DX437" s="85"/>
      <c r="DY437" s="85"/>
      <c r="DZ437" s="85"/>
      <c r="EA437" s="85"/>
      <c r="EB437" s="85"/>
      <c r="EC437" s="85"/>
      <c r="ED437" s="85"/>
      <c r="EE437" s="85"/>
      <c r="EF437" s="85"/>
      <c r="EG437" s="85"/>
      <c r="EH437" s="85"/>
      <c r="EI437" s="85"/>
      <c r="EJ437" s="85"/>
      <c r="EK437" s="85"/>
      <c r="EL437" s="85"/>
      <c r="EM437" s="85"/>
      <c r="EN437" s="85"/>
      <c r="EO437" s="85"/>
      <c r="EP437" s="85"/>
      <c r="EQ437" s="85"/>
      <c r="ER437" s="85"/>
      <c r="ES437" s="85"/>
      <c r="ET437" s="85"/>
      <c r="EU437" s="85"/>
      <c r="EV437" s="85"/>
      <c r="EW437" s="85"/>
      <c r="EX437" s="85"/>
      <c r="EY437" s="85"/>
      <c r="EZ437" s="85"/>
      <c r="FA437" s="85"/>
      <c r="FB437" s="85"/>
      <c r="FC437" s="85"/>
      <c r="FD437" s="85"/>
      <c r="FE437" s="85"/>
      <c r="FF437" s="85"/>
      <c r="FG437" s="85"/>
      <c r="FH437" s="85"/>
      <c r="FI437" s="85"/>
      <c r="FJ437" s="85"/>
      <c r="FK437" s="85"/>
      <c r="FL437" s="85"/>
      <c r="FM437" s="85"/>
      <c r="FN437" s="85"/>
      <c r="FO437" s="85"/>
    </row>
    <row r="438" spans="1:171" s="49" customFormat="1" x14ac:dyDescent="0.25">
      <c r="A438" s="217" t="str">
        <f t="shared" si="44"/>
        <v>wsh_avgcap_peri</v>
      </c>
      <c r="B438" s="43" t="s">
        <v>142</v>
      </c>
      <c r="C438" s="44" t="s">
        <v>143</v>
      </c>
      <c r="D438" s="90" t="s">
        <v>204</v>
      </c>
      <c r="E438" s="46" t="s">
        <v>45</v>
      </c>
      <c r="F438" s="117" t="s">
        <v>62</v>
      </c>
      <c r="G438" s="117" t="s">
        <v>53</v>
      </c>
      <c r="H438" s="117" t="s">
        <v>61</v>
      </c>
      <c r="I438" s="90"/>
      <c r="J438" s="90"/>
      <c r="K438" s="175" t="s">
        <v>48</v>
      </c>
      <c r="L438" s="47" t="str">
        <f>C438&amp;"_"&amp;H438&amp;"_"&amp;E438</f>
        <v>wsh_avgcap_peri</v>
      </c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36"/>
      <c r="BM438" s="136"/>
      <c r="BN438" s="136"/>
      <c r="BO438" s="136"/>
      <c r="BP438" s="136"/>
      <c r="BQ438" s="136"/>
      <c r="BR438" s="136"/>
      <c r="BS438" s="136"/>
      <c r="BT438" s="136"/>
      <c r="BU438" s="136"/>
      <c r="BV438" s="136"/>
      <c r="BW438" s="136"/>
      <c r="BX438" s="136"/>
      <c r="BY438" s="136"/>
      <c r="BZ438" s="136"/>
      <c r="CA438" s="136"/>
      <c r="CB438" s="136"/>
      <c r="CC438" s="136"/>
      <c r="CD438" s="136"/>
      <c r="CE438" s="136"/>
      <c r="CF438" s="136"/>
      <c r="CG438" s="136"/>
      <c r="CH438" s="136"/>
      <c r="CI438" s="136"/>
      <c r="CJ438" s="136"/>
      <c r="CK438" s="136"/>
      <c r="CL438" s="136"/>
      <c r="CM438" s="136"/>
      <c r="CN438" s="136"/>
      <c r="CO438" s="136"/>
      <c r="CP438" s="136"/>
      <c r="CQ438" s="136"/>
      <c r="CR438" s="136"/>
      <c r="CS438" s="136"/>
      <c r="CT438" s="136"/>
      <c r="CU438" s="136"/>
      <c r="CV438" s="136"/>
      <c r="CW438" s="136"/>
      <c r="DR438" s="52"/>
      <c r="DS438" s="52"/>
      <c r="DT438" s="52"/>
      <c r="DU438" s="52"/>
      <c r="DV438" s="52"/>
      <c r="DW438" s="52"/>
      <c r="DX438" s="85"/>
      <c r="DY438" s="85"/>
      <c r="DZ438" s="85"/>
      <c r="EA438" s="85"/>
      <c r="EB438" s="85"/>
      <c r="EC438" s="85"/>
      <c r="ED438" s="85"/>
      <c r="EE438" s="85"/>
      <c r="EF438" s="85"/>
      <c r="EG438" s="85"/>
      <c r="EH438" s="85"/>
      <c r="EI438" s="85"/>
      <c r="EJ438" s="85"/>
      <c r="EK438" s="85"/>
      <c r="EL438" s="85"/>
      <c r="EM438" s="85"/>
      <c r="EN438" s="85"/>
      <c r="EO438" s="85"/>
      <c r="EP438" s="85"/>
      <c r="EQ438" s="85"/>
      <c r="ER438" s="85"/>
      <c r="ES438" s="85"/>
      <c r="ET438" s="85"/>
      <c r="EU438" s="85"/>
      <c r="EV438" s="85"/>
      <c r="EW438" s="85"/>
      <c r="EX438" s="85"/>
      <c r="EY438" s="85"/>
      <c r="EZ438" s="85"/>
      <c r="FA438" s="85"/>
      <c r="FB438" s="85"/>
      <c r="FC438" s="85"/>
      <c r="FD438" s="85"/>
      <c r="FE438" s="85"/>
      <c r="FF438" s="85"/>
      <c r="FG438" s="85"/>
      <c r="FH438" s="85"/>
      <c r="FI438" s="85"/>
      <c r="FJ438" s="85"/>
      <c r="FK438" s="85"/>
      <c r="FL438" s="85"/>
      <c r="FM438" s="85"/>
      <c r="FN438" s="85"/>
      <c r="FO438" s="85"/>
    </row>
    <row r="439" spans="1:171" x14ac:dyDescent="0.25">
      <c r="A439" s="217" t="str">
        <f t="shared" si="44"/>
        <v>wsh_avgcap_glob</v>
      </c>
      <c r="B439" s="41" t="s">
        <v>142</v>
      </c>
      <c r="C439" s="42" t="s">
        <v>143</v>
      </c>
      <c r="D439" s="88" t="s">
        <v>15</v>
      </c>
      <c r="E439" s="6" t="s">
        <v>46</v>
      </c>
      <c r="F439" s="87" t="s">
        <v>62</v>
      </c>
      <c r="G439" s="87" t="s">
        <v>53</v>
      </c>
      <c r="H439" s="87" t="s">
        <v>61</v>
      </c>
      <c r="I439" s="88">
        <v>1920</v>
      </c>
      <c r="J439" s="88">
        <v>2008</v>
      </c>
      <c r="K439" s="178" t="s">
        <v>75</v>
      </c>
      <c r="L439" s="8" t="str">
        <f>C439&amp;"_"&amp;H439&amp;"_"&amp;E439</f>
        <v>wsh_avgcap_glob</v>
      </c>
      <c r="M439" s="25">
        <v>1.8642496750000001E-4</v>
      </c>
      <c r="N439" s="25">
        <v>1.8642496750000001E-4</v>
      </c>
      <c r="O439" s="25">
        <v>1.8642496750000001E-4</v>
      </c>
      <c r="P439" s="25">
        <v>1.8642496750000001E-4</v>
      </c>
      <c r="Q439" s="25">
        <v>1.8642496750000001E-4</v>
      </c>
      <c r="R439" s="25">
        <v>1.8642496750000001E-4</v>
      </c>
      <c r="S439" s="25">
        <v>1.8642496750000001E-4</v>
      </c>
      <c r="T439" s="25">
        <v>1.8642496750000001E-4</v>
      </c>
      <c r="U439" s="25">
        <v>1.8642496750000001E-4</v>
      </c>
      <c r="V439" s="25">
        <v>1.8642496750000001E-4</v>
      </c>
      <c r="W439" s="25">
        <v>1.8642496750000001E-4</v>
      </c>
      <c r="X439" s="25">
        <v>1.8642496750000001E-4</v>
      </c>
      <c r="Y439" s="25">
        <v>1.8642496750000001E-4</v>
      </c>
      <c r="Z439" s="25">
        <v>1.8642496750000001E-4</v>
      </c>
      <c r="AA439" s="25">
        <v>1.8642496750000001E-4</v>
      </c>
      <c r="AB439" s="25">
        <v>1.8642496750000001E-4</v>
      </c>
      <c r="AC439" s="25">
        <v>1.8642496750000001E-4</v>
      </c>
      <c r="AD439" s="25">
        <v>1.8642496750000001E-4</v>
      </c>
      <c r="AE439" s="25">
        <v>1.8642496750000001E-4</v>
      </c>
      <c r="AF439" s="25">
        <v>1.8642496750000001E-4</v>
      </c>
      <c r="AG439" s="25">
        <v>1.8642496750000001E-4</v>
      </c>
      <c r="AH439" s="25">
        <v>2.5929682508040944E-4</v>
      </c>
      <c r="AI439" s="25">
        <v>3.3216868266081881E-4</v>
      </c>
      <c r="AJ439" s="25">
        <v>4.0504054024122812E-4</v>
      </c>
      <c r="AK439" s="25">
        <v>4.7791239782163754E-4</v>
      </c>
      <c r="AL439" s="25">
        <v>5.5078425540204686E-4</v>
      </c>
      <c r="AM439" s="25">
        <v>6.2365611298245617E-4</v>
      </c>
      <c r="AN439" s="25">
        <v>6.9652797056286549E-4</v>
      </c>
      <c r="AO439" s="25">
        <v>7.6939982814327502E-4</v>
      </c>
      <c r="AP439" s="25">
        <v>8.4227168572368434E-4</v>
      </c>
      <c r="AQ439" s="25">
        <v>9.1514354330409376E-4</v>
      </c>
      <c r="AR439" s="25">
        <v>9.8801540088450297E-4</v>
      </c>
      <c r="AS439" s="25">
        <v>1.0608872584649122E-3</v>
      </c>
      <c r="AT439" s="25">
        <v>1.1337591160453218E-3</v>
      </c>
      <c r="AU439" s="25">
        <v>1.206630973625731E-3</v>
      </c>
      <c r="AV439" s="25">
        <v>1.2795028312061404E-3</v>
      </c>
      <c r="AW439" s="25">
        <v>1.3523746887865501E-3</v>
      </c>
      <c r="AX439" s="25">
        <v>1.4252465463669593E-3</v>
      </c>
      <c r="AY439" s="25">
        <v>1.4981184039473687E-3</v>
      </c>
      <c r="AZ439" s="25">
        <v>1.5709902615277779E-3</v>
      </c>
      <c r="BA439" s="25">
        <v>1.6438621191081876E-3</v>
      </c>
      <c r="BB439" s="25">
        <v>1.7167339766885968E-3</v>
      </c>
      <c r="BC439" s="25">
        <v>1.789605834269006E-3</v>
      </c>
      <c r="BD439" s="25">
        <v>1.8624776918494154E-3</v>
      </c>
      <c r="BE439" s="25">
        <v>1.9353495494298248E-3</v>
      </c>
      <c r="BF439" s="25">
        <v>2.0082214070102342E-3</v>
      </c>
      <c r="BG439" s="25">
        <v>2.0810932645906437E-3</v>
      </c>
      <c r="BH439" s="25">
        <v>2.1539651221710531E-3</v>
      </c>
      <c r="BI439" s="25">
        <v>2.2268369797514617E-3</v>
      </c>
      <c r="BJ439" s="25">
        <v>2.2997088373318711E-3</v>
      </c>
      <c r="BK439" s="25">
        <v>2.3725806949122809E-3</v>
      </c>
      <c r="BL439" s="25">
        <v>2.4454525524926904E-3</v>
      </c>
      <c r="BM439" s="25">
        <v>2.5183244100730998E-3</v>
      </c>
      <c r="BN439" s="25">
        <v>2.5911962676535092E-3</v>
      </c>
      <c r="BO439" s="25">
        <v>2.6640681252339182E-3</v>
      </c>
      <c r="BP439" s="25">
        <v>2.7369399828143276E-3</v>
      </c>
      <c r="BQ439" s="25">
        <v>2.809811840394737E-3</v>
      </c>
      <c r="BR439" s="25">
        <v>2.882683697975146E-3</v>
      </c>
      <c r="BS439" s="25">
        <v>2.9555555555555559E-3</v>
      </c>
      <c r="BT439" s="25">
        <v>3.0090909090909083E-3</v>
      </c>
      <c r="BU439" s="25">
        <v>2.994444444444445E-3</v>
      </c>
      <c r="BV439" s="25">
        <v>2.8204166666666664E-3</v>
      </c>
      <c r="BW439" s="25">
        <v>3.2999999999999991E-3</v>
      </c>
      <c r="BX439" s="25">
        <v>3.0214285714285712E-3</v>
      </c>
      <c r="BY439" s="25">
        <v>3.0813025210084037E-3</v>
      </c>
      <c r="BZ439" s="25">
        <v>3.1411764705882353E-3</v>
      </c>
      <c r="CA439" s="25">
        <v>2.7031578947368422E-3</v>
      </c>
      <c r="CB439" s="25">
        <v>2.7036486262826884E-3</v>
      </c>
      <c r="CC439" s="25">
        <v>2.7041393578285341E-3</v>
      </c>
      <c r="CD439" s="25">
        <v>2.7046300893743798E-3</v>
      </c>
      <c r="CE439" s="25">
        <v>2.7051208209202256E-3</v>
      </c>
      <c r="CF439" s="25">
        <v>2.7056115524660708E-3</v>
      </c>
      <c r="CG439" s="25">
        <v>2.7061022840119166E-3</v>
      </c>
      <c r="CH439" s="25">
        <v>2.7291666666666662E-3</v>
      </c>
      <c r="CI439" s="25">
        <v>2.65E-3</v>
      </c>
      <c r="CJ439" s="25">
        <v>2.7505263157894741E-3</v>
      </c>
      <c r="CK439" s="25">
        <v>2.1583333333333333E-3</v>
      </c>
      <c r="CL439" s="25">
        <v>2.1000000000000003E-3</v>
      </c>
      <c r="CM439" s="25">
        <v>2.2454545454545457E-3</v>
      </c>
      <c r="CN439" s="25">
        <v>2.246256684491979E-3</v>
      </c>
      <c r="CO439" s="25">
        <v>2.2470588235294119E-3</v>
      </c>
      <c r="CP439" s="25">
        <v>2.2478609625668452E-3</v>
      </c>
      <c r="CQ439" s="25">
        <v>2.2486631016042785E-3</v>
      </c>
      <c r="CR439" s="25">
        <v>2.2494652406417114E-3</v>
      </c>
      <c r="CS439" s="25">
        <v>2.2502673796791447E-3</v>
      </c>
      <c r="CT439" s="25">
        <v>2.2510695187165776E-3</v>
      </c>
      <c r="CU439" s="25">
        <v>2.2518716577540109E-3</v>
      </c>
      <c r="CV439" s="25">
        <v>2.2526737967914442E-3</v>
      </c>
      <c r="CW439" s="25">
        <v>2.3E-3</v>
      </c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9"/>
      <c r="DS439" s="9"/>
      <c r="DT439" s="9"/>
      <c r="DU439" s="9"/>
      <c r="DV439" s="9"/>
      <c r="DW439" s="9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</row>
    <row r="440" spans="1:171" x14ac:dyDescent="0.25">
      <c r="D440" s="40"/>
      <c r="E440" s="33"/>
      <c r="F440" s="119"/>
      <c r="G440" s="119"/>
      <c r="H440" s="119"/>
      <c r="I440" s="90"/>
      <c r="J440" s="90"/>
      <c r="K440" s="175"/>
      <c r="L440" s="47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</row>
    <row r="441" spans="1:171" s="49" customFormat="1" x14ac:dyDescent="0.25">
      <c r="A441" s="217" t="str">
        <f t="shared" si="44"/>
        <v>wsh_maxcap_core</v>
      </c>
      <c r="B441" s="43" t="s">
        <v>142</v>
      </c>
      <c r="C441" s="44" t="s">
        <v>143</v>
      </c>
      <c r="D441" s="90" t="s">
        <v>26</v>
      </c>
      <c r="E441" s="46" t="s">
        <v>44</v>
      </c>
      <c r="F441" s="117" t="s">
        <v>63</v>
      </c>
      <c r="G441" s="117" t="s">
        <v>53</v>
      </c>
      <c r="H441" s="117" t="s">
        <v>64</v>
      </c>
      <c r="I441" s="90"/>
      <c r="J441" s="90"/>
      <c r="K441" s="175" t="s">
        <v>0</v>
      </c>
      <c r="L441" s="47" t="str">
        <f>C441&amp;"_"&amp;H441&amp;"_"&amp;E441</f>
        <v>wsh_maxcap_core</v>
      </c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  <c r="AI441" s="114"/>
      <c r="AJ441" s="114"/>
      <c r="AK441" s="114"/>
      <c r="AL441" s="114"/>
      <c r="AM441" s="114"/>
      <c r="AN441" s="114"/>
      <c r="AO441" s="114"/>
      <c r="AP441" s="114"/>
      <c r="AQ441" s="114"/>
      <c r="AR441" s="114"/>
      <c r="AS441" s="114"/>
      <c r="AT441" s="114"/>
      <c r="AU441" s="114"/>
      <c r="AV441" s="114"/>
      <c r="AW441" s="114"/>
      <c r="AX441" s="114"/>
      <c r="AY441" s="114"/>
      <c r="AZ441" s="114"/>
      <c r="BA441" s="114"/>
      <c r="BB441" s="114"/>
      <c r="BC441" s="114"/>
      <c r="BD441" s="114"/>
      <c r="BE441" s="114"/>
      <c r="BF441" s="114"/>
      <c r="BG441" s="114"/>
      <c r="BH441" s="114"/>
      <c r="BI441" s="114"/>
      <c r="BJ441" s="114"/>
      <c r="BK441" s="114"/>
      <c r="BL441" s="114"/>
      <c r="BM441" s="114"/>
      <c r="BN441" s="114"/>
      <c r="BO441" s="114"/>
      <c r="BP441" s="114"/>
      <c r="BQ441" s="114"/>
      <c r="BR441" s="114"/>
      <c r="BS441" s="114"/>
      <c r="BT441" s="114"/>
      <c r="BU441" s="114"/>
      <c r="BV441" s="114"/>
      <c r="BW441" s="114"/>
      <c r="BX441" s="114"/>
      <c r="BY441" s="114"/>
      <c r="BZ441" s="114"/>
      <c r="CA441" s="114"/>
      <c r="CB441" s="114"/>
      <c r="CC441" s="114"/>
      <c r="CD441" s="114"/>
      <c r="CE441" s="114"/>
      <c r="CF441" s="114"/>
      <c r="CG441" s="114"/>
      <c r="CH441" s="114"/>
      <c r="CI441" s="114"/>
      <c r="CJ441" s="114"/>
      <c r="CK441" s="114"/>
      <c r="CL441" s="114"/>
      <c r="CM441" s="114"/>
      <c r="CN441" s="114"/>
      <c r="CO441" s="114"/>
      <c r="CP441" s="114"/>
      <c r="CQ441" s="114"/>
      <c r="CR441" s="114"/>
      <c r="CS441" s="114"/>
      <c r="CT441" s="114"/>
      <c r="CU441" s="33"/>
      <c r="CV441" s="33"/>
      <c r="CW441" s="33"/>
      <c r="DR441" s="33"/>
      <c r="DS441" s="33"/>
      <c r="DT441" s="33"/>
      <c r="DU441" s="33"/>
      <c r="DV441" s="33"/>
      <c r="DW441" s="33"/>
    </row>
    <row r="442" spans="1:171" s="49" customFormat="1" x14ac:dyDescent="0.25">
      <c r="A442" s="217" t="str">
        <f t="shared" si="44"/>
        <v>wsh_maxcap_rimFSU</v>
      </c>
      <c r="B442" s="43" t="s">
        <v>142</v>
      </c>
      <c r="C442" s="44" t="s">
        <v>143</v>
      </c>
      <c r="D442" s="90" t="s">
        <v>48</v>
      </c>
      <c r="E442" s="46" t="s">
        <v>205</v>
      </c>
      <c r="F442" s="117" t="s">
        <v>63</v>
      </c>
      <c r="G442" s="117" t="s">
        <v>53</v>
      </c>
      <c r="H442" s="117" t="s">
        <v>64</v>
      </c>
      <c r="I442" s="90"/>
      <c r="J442" s="90"/>
      <c r="K442" s="175" t="s">
        <v>0</v>
      </c>
      <c r="L442" s="47" t="str">
        <f>C442&amp;"_"&amp;H442&amp;"_"&amp;E442</f>
        <v>wsh_maxcap_rimFSU</v>
      </c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  <c r="AI442" s="114"/>
      <c r="AJ442" s="114"/>
      <c r="AK442" s="114"/>
      <c r="AL442" s="114"/>
      <c r="AM442" s="114"/>
      <c r="AN442" s="114"/>
      <c r="AO442" s="114"/>
      <c r="AP442" s="114"/>
      <c r="AQ442" s="114"/>
      <c r="AR442" s="114"/>
      <c r="AS442" s="114"/>
      <c r="AT442" s="114"/>
      <c r="AU442" s="114"/>
      <c r="AV442" s="114"/>
      <c r="AW442" s="114"/>
      <c r="AX442" s="114"/>
      <c r="AY442" s="114"/>
      <c r="AZ442" s="114"/>
      <c r="BA442" s="114"/>
      <c r="BB442" s="114"/>
      <c r="BC442" s="114"/>
      <c r="BD442" s="114"/>
      <c r="BE442" s="114"/>
      <c r="BF442" s="114"/>
      <c r="BG442" s="114"/>
      <c r="BH442" s="114"/>
      <c r="BI442" s="114"/>
      <c r="BJ442" s="114"/>
      <c r="BK442" s="114"/>
      <c r="BL442" s="114"/>
      <c r="BM442" s="114"/>
      <c r="BN442" s="114"/>
      <c r="BO442" s="114"/>
      <c r="BP442" s="114"/>
      <c r="BQ442" s="114"/>
      <c r="BR442" s="114"/>
      <c r="BS442" s="114"/>
      <c r="BT442" s="114"/>
      <c r="BU442" s="114"/>
      <c r="BV442" s="114"/>
      <c r="BW442" s="114"/>
      <c r="BX442" s="114"/>
      <c r="BY442" s="114"/>
      <c r="BZ442" s="114"/>
      <c r="CA442" s="114"/>
      <c r="CB442" s="114"/>
      <c r="CC442" s="114"/>
      <c r="CD442" s="114"/>
      <c r="CE442" s="114"/>
      <c r="CF442" s="114"/>
      <c r="CG442" s="114"/>
      <c r="CH442" s="114"/>
      <c r="CI442" s="114"/>
      <c r="CJ442" s="114"/>
      <c r="CK442" s="114"/>
      <c r="CL442" s="114"/>
      <c r="CM442" s="114"/>
      <c r="CN442" s="114"/>
      <c r="CO442" s="114"/>
      <c r="CP442" s="114"/>
      <c r="CQ442" s="114"/>
      <c r="CR442" s="114"/>
      <c r="CS442" s="114"/>
      <c r="CT442" s="114"/>
      <c r="CU442" s="33"/>
      <c r="CV442" s="33"/>
      <c r="CW442" s="33"/>
      <c r="DR442" s="33"/>
      <c r="DS442" s="33"/>
      <c r="DT442" s="33"/>
      <c r="DU442" s="33"/>
      <c r="DV442" s="33"/>
      <c r="DW442" s="33"/>
    </row>
    <row r="443" spans="1:171" s="49" customFormat="1" x14ac:dyDescent="0.25">
      <c r="A443" s="217" t="str">
        <f t="shared" si="44"/>
        <v>wsh_maxcap_rim</v>
      </c>
      <c r="B443" s="43" t="s">
        <v>142</v>
      </c>
      <c r="C443" s="44" t="s">
        <v>143</v>
      </c>
      <c r="D443" s="90" t="s">
        <v>204</v>
      </c>
      <c r="E443" s="46" t="s">
        <v>152</v>
      </c>
      <c r="F443" s="117" t="s">
        <v>63</v>
      </c>
      <c r="G443" s="117" t="s">
        <v>53</v>
      </c>
      <c r="H443" s="117" t="s">
        <v>64</v>
      </c>
      <c r="I443" s="90"/>
      <c r="J443" s="90"/>
      <c r="K443" s="175" t="s">
        <v>0</v>
      </c>
      <c r="L443" s="47" t="str">
        <f>C443&amp;"_"&amp;H443&amp;"_"&amp;E443</f>
        <v>wsh_maxcap_rim</v>
      </c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  <c r="AN443" s="114"/>
      <c r="AO443" s="114"/>
      <c r="AP443" s="114"/>
      <c r="AQ443" s="114"/>
      <c r="AR443" s="114"/>
      <c r="AS443" s="114"/>
      <c r="AT443" s="114"/>
      <c r="AU443" s="114"/>
      <c r="AV443" s="114"/>
      <c r="AW443" s="114"/>
      <c r="AX443" s="114"/>
      <c r="AY443" s="114"/>
      <c r="AZ443" s="114"/>
      <c r="BA443" s="114"/>
      <c r="BB443" s="114"/>
      <c r="BC443" s="114"/>
      <c r="BD443" s="114"/>
      <c r="BE443" s="114"/>
      <c r="BF443" s="114"/>
      <c r="BG443" s="114"/>
      <c r="BH443" s="114"/>
      <c r="BI443" s="114"/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4"/>
      <c r="BW443" s="114"/>
      <c r="BX443" s="114"/>
      <c r="BY443" s="114"/>
      <c r="BZ443" s="114"/>
      <c r="CA443" s="114"/>
      <c r="CB443" s="114"/>
      <c r="CC443" s="114"/>
      <c r="CD443" s="114"/>
      <c r="CE443" s="114"/>
      <c r="CF443" s="114"/>
      <c r="CG443" s="114"/>
      <c r="CH443" s="114"/>
      <c r="CI443" s="114"/>
      <c r="CJ443" s="114"/>
      <c r="CK443" s="114"/>
      <c r="CL443" s="114"/>
      <c r="CM443" s="114"/>
      <c r="CN443" s="114"/>
      <c r="CO443" s="114"/>
      <c r="CP443" s="114"/>
      <c r="CQ443" s="114"/>
      <c r="CR443" s="114"/>
      <c r="CS443" s="114"/>
      <c r="CT443" s="114"/>
      <c r="CU443" s="33"/>
      <c r="CV443" s="33"/>
      <c r="CW443" s="33"/>
      <c r="DR443" s="33"/>
      <c r="DS443" s="33"/>
      <c r="DT443" s="33"/>
      <c r="DU443" s="33"/>
      <c r="DV443" s="33"/>
      <c r="DW443" s="33"/>
    </row>
    <row r="444" spans="1:171" s="49" customFormat="1" x14ac:dyDescent="0.25">
      <c r="A444" s="217" t="str">
        <f t="shared" si="44"/>
        <v>wsh_maxcap_peri</v>
      </c>
      <c r="B444" s="43" t="s">
        <v>142</v>
      </c>
      <c r="C444" s="44" t="s">
        <v>143</v>
      </c>
      <c r="D444" s="90" t="s">
        <v>204</v>
      </c>
      <c r="E444" s="46" t="s">
        <v>45</v>
      </c>
      <c r="F444" s="117" t="s">
        <v>63</v>
      </c>
      <c r="G444" s="117" t="s">
        <v>53</v>
      </c>
      <c r="H444" s="117" t="s">
        <v>64</v>
      </c>
      <c r="I444" s="90"/>
      <c r="J444" s="90"/>
      <c r="K444" s="175" t="s">
        <v>0</v>
      </c>
      <c r="L444" s="47" t="str">
        <f>C444&amp;"_"&amp;H444&amp;"_"&amp;E444</f>
        <v>wsh_maxcap_peri</v>
      </c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  <c r="AH444" s="114"/>
      <c r="AI444" s="114"/>
      <c r="AJ444" s="114"/>
      <c r="AK444" s="114"/>
      <c r="AL444" s="114"/>
      <c r="AM444" s="114"/>
      <c r="AN444" s="114"/>
      <c r="AO444" s="114"/>
      <c r="AP444" s="114"/>
      <c r="AQ444" s="114"/>
      <c r="AR444" s="114"/>
      <c r="AS444" s="114"/>
      <c r="AT444" s="114"/>
      <c r="AU444" s="114"/>
      <c r="AV444" s="114"/>
      <c r="AW444" s="114"/>
      <c r="AX444" s="114"/>
      <c r="AY444" s="114"/>
      <c r="AZ444" s="114"/>
      <c r="BA444" s="114"/>
      <c r="BB444" s="114"/>
      <c r="BC444" s="114"/>
      <c r="BD444" s="114"/>
      <c r="BE444" s="114"/>
      <c r="BF444" s="114"/>
      <c r="BG444" s="114"/>
      <c r="BH444" s="114"/>
      <c r="BI444" s="114"/>
      <c r="BJ444" s="114"/>
      <c r="BK444" s="114"/>
      <c r="BL444" s="114"/>
      <c r="BM444" s="114"/>
      <c r="BN444" s="114"/>
      <c r="BO444" s="114"/>
      <c r="BP444" s="114"/>
      <c r="BQ444" s="114"/>
      <c r="BR444" s="114"/>
      <c r="BS444" s="114"/>
      <c r="BT444" s="114"/>
      <c r="BU444" s="114"/>
      <c r="BV444" s="114"/>
      <c r="BW444" s="114"/>
      <c r="BX444" s="114"/>
      <c r="BY444" s="114"/>
      <c r="BZ444" s="114"/>
      <c r="CA444" s="114"/>
      <c r="CB444" s="114"/>
      <c r="CC444" s="114"/>
      <c r="CD444" s="114"/>
      <c r="CE444" s="114"/>
      <c r="CF444" s="114"/>
      <c r="CG444" s="114"/>
      <c r="CH444" s="114"/>
      <c r="CI444" s="114"/>
      <c r="CJ444" s="114"/>
      <c r="CK444" s="114"/>
      <c r="CL444" s="114"/>
      <c r="CM444" s="114"/>
      <c r="CN444" s="114"/>
      <c r="CO444" s="114"/>
      <c r="CP444" s="114"/>
      <c r="CQ444" s="114"/>
      <c r="CR444" s="114"/>
      <c r="CS444" s="114"/>
      <c r="CT444" s="114"/>
      <c r="CU444" s="33"/>
      <c r="CV444" s="33"/>
      <c r="CW444" s="33"/>
      <c r="DR444" s="33"/>
      <c r="DS444" s="33"/>
      <c r="DT444" s="33"/>
      <c r="DU444" s="33"/>
      <c r="DV444" s="33"/>
      <c r="DW444" s="33"/>
    </row>
    <row r="445" spans="1:171" s="49" customFormat="1" x14ac:dyDescent="0.25">
      <c r="A445" s="217" t="str">
        <f t="shared" si="44"/>
        <v>wsh_maxcap_glob</v>
      </c>
      <c r="B445" s="43" t="s">
        <v>142</v>
      </c>
      <c r="C445" s="44" t="s">
        <v>143</v>
      </c>
      <c r="D445" s="90" t="s">
        <v>15</v>
      </c>
      <c r="E445" s="46" t="s">
        <v>46</v>
      </c>
      <c r="F445" s="117" t="s">
        <v>63</v>
      </c>
      <c r="G445" s="117" t="s">
        <v>53</v>
      </c>
      <c r="H445" s="117" t="s">
        <v>64</v>
      </c>
      <c r="I445" s="90"/>
      <c r="J445" s="90"/>
      <c r="K445" s="175" t="s">
        <v>0</v>
      </c>
      <c r="L445" s="47" t="str">
        <f>C445&amp;"_"&amp;H445&amp;"_"&amp;E445</f>
        <v>wsh_maxcap_glob</v>
      </c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  <c r="AH445" s="114"/>
      <c r="AI445" s="114"/>
      <c r="AJ445" s="114"/>
      <c r="AK445" s="114"/>
      <c r="AL445" s="114"/>
      <c r="AM445" s="114"/>
      <c r="AN445" s="114"/>
      <c r="AO445" s="114"/>
      <c r="AP445" s="114"/>
      <c r="AQ445" s="114"/>
      <c r="AR445" s="114"/>
      <c r="AS445" s="114"/>
      <c r="AT445" s="114"/>
      <c r="AU445" s="114"/>
      <c r="AV445" s="114"/>
      <c r="AW445" s="114"/>
      <c r="AX445" s="114"/>
      <c r="AY445" s="114"/>
      <c r="AZ445" s="114"/>
      <c r="BA445" s="114"/>
      <c r="BB445" s="114"/>
      <c r="BC445" s="114"/>
      <c r="BD445" s="114"/>
      <c r="BE445" s="114"/>
      <c r="BF445" s="114"/>
      <c r="BG445" s="114"/>
      <c r="BH445" s="114"/>
      <c r="BI445" s="114"/>
      <c r="BJ445" s="114"/>
      <c r="BK445" s="114"/>
      <c r="BL445" s="114"/>
      <c r="BM445" s="114"/>
      <c r="BN445" s="114"/>
      <c r="BO445" s="114"/>
      <c r="BP445" s="114"/>
      <c r="BQ445" s="114"/>
      <c r="BR445" s="114"/>
      <c r="BS445" s="114"/>
      <c r="BT445" s="114"/>
      <c r="BU445" s="114"/>
      <c r="BV445" s="114"/>
      <c r="BW445" s="114"/>
      <c r="BX445" s="114"/>
      <c r="BY445" s="114"/>
      <c r="BZ445" s="114"/>
      <c r="CA445" s="114"/>
      <c r="CB445" s="114"/>
      <c r="CC445" s="114"/>
      <c r="CD445" s="114"/>
      <c r="CE445" s="114"/>
      <c r="CF445" s="114"/>
      <c r="CG445" s="114"/>
      <c r="CH445" s="114"/>
      <c r="CI445" s="114"/>
      <c r="CJ445" s="114"/>
      <c r="CK445" s="114"/>
      <c r="CL445" s="114"/>
      <c r="CM445" s="114"/>
      <c r="CN445" s="114"/>
      <c r="CO445" s="114"/>
      <c r="CP445" s="114"/>
      <c r="CQ445" s="114"/>
      <c r="CR445" s="114"/>
      <c r="CS445" s="114"/>
      <c r="CT445" s="114"/>
      <c r="CU445" s="33"/>
      <c r="CV445" s="33"/>
      <c r="CW445" s="33"/>
      <c r="DR445" s="33"/>
      <c r="DS445" s="33"/>
      <c r="DT445" s="33"/>
      <c r="DU445" s="33"/>
      <c r="DV445" s="33"/>
      <c r="DW445" s="33"/>
    </row>
    <row r="446" spans="1:171" x14ac:dyDescent="0.25">
      <c r="B446" s="39"/>
      <c r="C446" s="15"/>
      <c r="L446" s="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</row>
    <row r="447" spans="1:171" s="57" customFormat="1" x14ac:dyDescent="0.25">
      <c r="A447" s="219"/>
      <c r="B447" s="60" t="s">
        <v>208</v>
      </c>
      <c r="C447" s="56"/>
      <c r="D447" s="56"/>
      <c r="E447" s="56"/>
      <c r="F447" s="60"/>
      <c r="G447" s="60"/>
      <c r="H447" s="60"/>
      <c r="I447" s="60"/>
      <c r="J447" s="60"/>
      <c r="K447" s="173"/>
      <c r="L447" s="58"/>
      <c r="M447" s="59">
        <v>1918</v>
      </c>
      <c r="N447" s="59">
        <v>1919</v>
      </c>
      <c r="O447" s="59">
        <v>1920</v>
      </c>
      <c r="P447" s="59">
        <v>1921</v>
      </c>
      <c r="Q447" s="59">
        <v>1922</v>
      </c>
      <c r="R447" s="59">
        <v>1923</v>
      </c>
      <c r="S447" s="59">
        <v>1924</v>
      </c>
      <c r="T447" s="59">
        <v>1925</v>
      </c>
      <c r="U447" s="59">
        <v>1926</v>
      </c>
      <c r="V447" s="59">
        <v>1927</v>
      </c>
      <c r="W447" s="59">
        <v>1928</v>
      </c>
      <c r="X447" s="59">
        <v>1929</v>
      </c>
      <c r="Y447" s="59">
        <v>1930</v>
      </c>
      <c r="Z447" s="59">
        <v>1931</v>
      </c>
      <c r="AA447" s="59">
        <v>1932</v>
      </c>
      <c r="AB447" s="59">
        <v>1933</v>
      </c>
      <c r="AC447" s="59">
        <v>1934</v>
      </c>
      <c r="AD447" s="59">
        <v>1935</v>
      </c>
      <c r="AE447" s="59">
        <v>1936</v>
      </c>
      <c r="AF447" s="59">
        <v>1937</v>
      </c>
      <c r="AG447" s="59">
        <v>1938</v>
      </c>
      <c r="AH447" s="59">
        <v>1939</v>
      </c>
      <c r="AI447" s="59">
        <v>1940</v>
      </c>
      <c r="AJ447" s="59">
        <v>1941</v>
      </c>
      <c r="AK447" s="59">
        <v>1942</v>
      </c>
      <c r="AL447" s="59">
        <v>1943</v>
      </c>
      <c r="AM447" s="59">
        <v>1944</v>
      </c>
      <c r="AN447" s="59">
        <v>1945</v>
      </c>
      <c r="AO447" s="59">
        <v>1946</v>
      </c>
      <c r="AP447" s="59">
        <v>1947</v>
      </c>
      <c r="AQ447" s="59">
        <v>1948</v>
      </c>
      <c r="AR447" s="59">
        <v>1949</v>
      </c>
      <c r="AS447" s="59">
        <v>1950</v>
      </c>
      <c r="AT447" s="59">
        <v>1951</v>
      </c>
      <c r="AU447" s="59">
        <v>1952</v>
      </c>
      <c r="AV447" s="59">
        <v>1953</v>
      </c>
      <c r="AW447" s="59">
        <v>1954</v>
      </c>
      <c r="AX447" s="59">
        <v>1955</v>
      </c>
      <c r="AY447" s="59">
        <v>1956</v>
      </c>
      <c r="AZ447" s="59">
        <v>1957</v>
      </c>
      <c r="BA447" s="59">
        <v>1958</v>
      </c>
      <c r="BB447" s="59">
        <v>1959</v>
      </c>
      <c r="BC447" s="59">
        <v>1960</v>
      </c>
      <c r="BD447" s="59">
        <v>1961</v>
      </c>
      <c r="BE447" s="59">
        <v>1962</v>
      </c>
      <c r="BF447" s="59">
        <v>1963</v>
      </c>
      <c r="BG447" s="59">
        <v>1964</v>
      </c>
      <c r="BH447" s="59">
        <v>1965</v>
      </c>
      <c r="BI447" s="59">
        <v>1966</v>
      </c>
      <c r="BJ447" s="59">
        <v>1967</v>
      </c>
      <c r="BK447" s="59">
        <v>1968</v>
      </c>
      <c r="BL447" s="59">
        <v>1969</v>
      </c>
      <c r="BM447" s="59">
        <v>1970</v>
      </c>
      <c r="BN447" s="59">
        <v>1971</v>
      </c>
      <c r="BO447" s="59">
        <v>1972</v>
      </c>
      <c r="BP447" s="59">
        <v>1973</v>
      </c>
      <c r="BQ447" s="59">
        <v>1974</v>
      </c>
      <c r="BR447" s="59">
        <v>1975</v>
      </c>
      <c r="BS447" s="59">
        <v>1976</v>
      </c>
      <c r="BT447" s="59">
        <v>1977</v>
      </c>
      <c r="BU447" s="59">
        <v>1978</v>
      </c>
      <c r="BV447" s="59">
        <v>1979</v>
      </c>
      <c r="BW447" s="59">
        <v>1980</v>
      </c>
      <c r="BX447" s="59">
        <v>1981</v>
      </c>
      <c r="BY447" s="59">
        <v>1982</v>
      </c>
      <c r="BZ447" s="59">
        <v>1983</v>
      </c>
      <c r="CA447" s="59">
        <v>1984</v>
      </c>
      <c r="CB447" s="59">
        <v>1985</v>
      </c>
      <c r="CC447" s="59">
        <v>1986</v>
      </c>
      <c r="CD447" s="59">
        <v>1987</v>
      </c>
      <c r="CE447" s="59">
        <v>1988</v>
      </c>
      <c r="CF447" s="59">
        <v>1989</v>
      </c>
      <c r="CG447" s="59">
        <v>1990</v>
      </c>
      <c r="CH447" s="59">
        <v>1991</v>
      </c>
      <c r="CI447" s="59">
        <v>1992</v>
      </c>
      <c r="CJ447" s="59">
        <v>1993</v>
      </c>
      <c r="CK447" s="59">
        <v>1994</v>
      </c>
      <c r="CL447" s="59">
        <v>1995</v>
      </c>
      <c r="CM447" s="59">
        <v>1996</v>
      </c>
      <c r="CN447" s="59">
        <v>1997</v>
      </c>
      <c r="CO447" s="59">
        <v>1998</v>
      </c>
      <c r="CP447" s="59">
        <v>1999</v>
      </c>
      <c r="CQ447" s="59">
        <v>2000</v>
      </c>
      <c r="CR447" s="59">
        <v>2001</v>
      </c>
      <c r="CS447" s="59">
        <v>2002</v>
      </c>
      <c r="CT447" s="59">
        <v>2003</v>
      </c>
      <c r="CU447" s="59">
        <v>2004</v>
      </c>
      <c r="CV447" s="59">
        <v>2005</v>
      </c>
      <c r="CW447" s="59">
        <v>2006</v>
      </c>
      <c r="CX447" s="59">
        <v>2007</v>
      </c>
      <c r="CY447" s="59">
        <v>2008</v>
      </c>
      <c r="CZ447" s="59">
        <v>2009</v>
      </c>
      <c r="DA447" s="56"/>
      <c r="DB447" s="56"/>
      <c r="DC447" s="56"/>
      <c r="DD447" s="56"/>
      <c r="DE447" s="56"/>
      <c r="DF447" s="56"/>
      <c r="DG447" s="56"/>
      <c r="DH447" s="56"/>
      <c r="DI447" s="56"/>
      <c r="DJ447" s="56"/>
      <c r="DK447" s="56"/>
      <c r="DL447" s="56"/>
      <c r="DM447" s="56"/>
      <c r="DN447" s="56"/>
      <c r="DO447" s="56"/>
      <c r="DP447" s="56"/>
      <c r="DQ447" s="56"/>
      <c r="DR447" s="56"/>
      <c r="DS447" s="56"/>
      <c r="DT447" s="56"/>
      <c r="DU447" s="56"/>
      <c r="DV447" s="56"/>
      <c r="DW447" s="56"/>
    </row>
    <row r="449" spans="1:171" x14ac:dyDescent="0.25">
      <c r="A449" s="217" t="str">
        <f>L449</f>
        <v>rfg_cumcap_core</v>
      </c>
      <c r="B449" s="132" t="s">
        <v>206</v>
      </c>
      <c r="C449" s="133" t="s">
        <v>212</v>
      </c>
      <c r="D449" s="134" t="s">
        <v>26</v>
      </c>
      <c r="E449" s="105" t="s">
        <v>44</v>
      </c>
      <c r="F449" s="106" t="s">
        <v>16</v>
      </c>
      <c r="G449" s="106" t="s">
        <v>53</v>
      </c>
      <c r="H449" s="106" t="s">
        <v>55</v>
      </c>
      <c r="I449" s="106">
        <v>1918</v>
      </c>
      <c r="J449" s="106">
        <v>2009</v>
      </c>
      <c r="K449" s="168" t="s">
        <v>75</v>
      </c>
      <c r="L449" s="81" t="str">
        <f>C449&amp;"_"&amp;H449&amp;"_"&amp;E449</f>
        <v>rfg_cumcap_core</v>
      </c>
      <c r="M449" s="9">
        <v>1.2530821969400781</v>
      </c>
      <c r="N449" s="9">
        <v>2.6453957490957203</v>
      </c>
      <c r="O449" s="9">
        <v>4.1924108070464339</v>
      </c>
      <c r="P449" s="9">
        <v>5.9113164269916707</v>
      </c>
      <c r="Q449" s="9">
        <v>7.8212115602641568</v>
      </c>
      <c r="R449" s="9">
        <v>9.9433172639002514</v>
      </c>
      <c r="S449" s="9">
        <v>12.30121249016258</v>
      </c>
      <c r="T449" s="9">
        <v>14.9210960748985</v>
      </c>
      <c r="U449" s="9">
        <v>17.832077835716191</v>
      </c>
      <c r="V449" s="9">
        <v>21.066502014402513</v>
      </c>
      <c r="W449" s="9">
        <v>24.660306657387316</v>
      </c>
      <c r="X449" s="9">
        <v>28.653422927370428</v>
      </c>
      <c r="Y449" s="9">
        <v>33.090218782907222</v>
      </c>
      <c r="Z449" s="9">
        <v>38.019991955725878</v>
      </c>
      <c r="AA449" s="9">
        <v>43.497517703302165</v>
      </c>
      <c r="AB449" s="9">
        <v>49.583657422831372</v>
      </c>
      <c r="AC449" s="9">
        <v>56.346034888974934</v>
      </c>
      <c r="AD449" s="9">
        <v>63.859787629134445</v>
      </c>
      <c r="AE449" s="9">
        <v>72.208401784867235</v>
      </c>
      <c r="AF449" s="9">
        <v>81.484639735681441</v>
      </c>
      <c r="AG449" s="9">
        <v>91.791570792141684</v>
      </c>
      <c r="AH449" s="9">
        <v>103.24371641043084</v>
      </c>
      <c r="AI449" s="9">
        <v>115.96832265297434</v>
      </c>
      <c r="AJ449" s="9">
        <v>130.10677403357823</v>
      </c>
      <c r="AK449" s="9">
        <v>145.81616445647145</v>
      </c>
      <c r="AL449" s="9">
        <v>163.27104270413059</v>
      </c>
      <c r="AM449" s="9">
        <v>182.6653518681963</v>
      </c>
      <c r="AN449" s="9">
        <v>204.21458427271375</v>
      </c>
      <c r="AO449" s="9">
        <v>228.15817583328868</v>
      </c>
      <c r="AP449" s="9">
        <v>254.76216645614971</v>
      </c>
      <c r="AQ449" s="9">
        <v>284.32215603710642</v>
      </c>
      <c r="AR449" s="9">
        <v>317.16658890483609</v>
      </c>
      <c r="AS449" s="9">
        <v>353.66040320231349</v>
      </c>
      <c r="AT449" s="9">
        <v>398.34553795963711</v>
      </c>
      <c r="AU449" s="9">
        <v>452.61877815011087</v>
      </c>
      <c r="AV449" s="9">
        <v>518.05914553965306</v>
      </c>
      <c r="AW449" s="9">
        <v>596.47818394792898</v>
      </c>
      <c r="AX449" s="9">
        <v>689.95213671996976</v>
      </c>
      <c r="AY449" s="9">
        <v>800.85840410441119</v>
      </c>
      <c r="AZ449" s="9">
        <v>931.91683437595896</v>
      </c>
      <c r="BA449" s="9">
        <v>1086.2364727763868</v>
      </c>
      <c r="BB449" s="9">
        <v>1267.3684713556709</v>
      </c>
      <c r="BC449" s="9">
        <v>1479.3659516547864</v>
      </c>
      <c r="BD449" s="9">
        <v>1726.8517120981489</v>
      </c>
      <c r="BE449" s="9">
        <v>2015.0947843190593</v>
      </c>
      <c r="BF449" s="9">
        <v>2350.096968953972</v>
      </c>
      <c r="BG449" s="9">
        <v>2738.6906234254889</v>
      </c>
      <c r="BH449" s="9">
        <v>3188.6491338129181</v>
      </c>
      <c r="BI449" s="9">
        <v>3708.8116822399006</v>
      </c>
      <c r="BJ449" s="9">
        <v>4309.2241227104496</v>
      </c>
      <c r="BK449" s="9">
        <v>5001.2980047104493</v>
      </c>
      <c r="BL449" s="9">
        <v>5797.9900382035976</v>
      </c>
      <c r="BM449" s="9">
        <v>6714.0045792994833</v>
      </c>
      <c r="BN449" s="9">
        <v>7738.5963676556403</v>
      </c>
      <c r="BO449" s="9">
        <v>8912.5173813542715</v>
      </c>
      <c r="BP449" s="9">
        <v>10211.671600532354</v>
      </c>
      <c r="BQ449" s="9">
        <v>11328.427689573449</v>
      </c>
      <c r="BR449" s="9">
        <v>12159.722702130526</v>
      </c>
      <c r="BS449" s="9">
        <v>13024.596893911348</v>
      </c>
      <c r="BT449" s="9">
        <v>14001.412486377101</v>
      </c>
      <c r="BU449" s="9">
        <v>14926.494897336006</v>
      </c>
      <c r="BV449" s="9">
        <v>15825.783326559751</v>
      </c>
      <c r="BW449" s="9">
        <v>16576.903965829159</v>
      </c>
      <c r="BX449" s="9">
        <v>17313.744373363406</v>
      </c>
      <c r="BY449" s="9">
        <v>17947.539803728701</v>
      </c>
      <c r="BZ449" s="9">
        <v>18730.0062124045</v>
      </c>
      <c r="CA449" s="9">
        <v>19551.302746651076</v>
      </c>
      <c r="CB449" s="9">
        <v>20331.746163317741</v>
      </c>
      <c r="CC449" s="9">
        <v>21184.811597107695</v>
      </c>
      <c r="CD449" s="9">
        <v>21996.530143568882</v>
      </c>
      <c r="CE449" s="9">
        <v>22877.200620281212</v>
      </c>
      <c r="CF449" s="9">
        <v>23755.660504870251</v>
      </c>
      <c r="CG449" s="9">
        <v>24514.436858751531</v>
      </c>
      <c r="CH449" s="9">
        <v>25263.681776902216</v>
      </c>
      <c r="CI449" s="9">
        <v>26120.38112028121</v>
      </c>
      <c r="CJ449" s="9">
        <v>26935.823370052898</v>
      </c>
      <c r="CK449" s="9">
        <v>27796.558680326871</v>
      </c>
      <c r="CL449" s="9">
        <v>28605.907335007236</v>
      </c>
      <c r="CM449" s="9">
        <v>29398.177874733265</v>
      </c>
      <c r="CN449" s="9">
        <v>30229.159853957008</v>
      </c>
      <c r="CO449" s="9">
        <v>30976.649827815454</v>
      </c>
      <c r="CP449" s="9">
        <v>31726.418123319119</v>
      </c>
      <c r="CQ449" s="9">
        <v>32482.012435204026</v>
      </c>
      <c r="CR449" s="9">
        <v>33170.656582054828</v>
      </c>
      <c r="CS449" s="9">
        <v>33794.332868561796</v>
      </c>
      <c r="CT449" s="9">
        <v>34418.202919339514</v>
      </c>
      <c r="CU449" s="9"/>
      <c r="CV449" s="9"/>
      <c r="CW449" s="9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</row>
    <row r="450" spans="1:171" s="49" customFormat="1" x14ac:dyDescent="0.25">
      <c r="A450" s="217" t="str">
        <f>L450</f>
        <v>rfg_cumcap_rimFSU</v>
      </c>
      <c r="B450" s="43" t="s">
        <v>206</v>
      </c>
      <c r="C450" s="44" t="s">
        <v>212</v>
      </c>
      <c r="D450" s="90" t="s">
        <v>48</v>
      </c>
      <c r="E450" s="46" t="s">
        <v>205</v>
      </c>
      <c r="F450" s="90" t="s">
        <v>16</v>
      </c>
      <c r="G450" s="90" t="s">
        <v>53</v>
      </c>
      <c r="H450" s="90" t="s">
        <v>55</v>
      </c>
      <c r="I450" s="90"/>
      <c r="J450" s="90"/>
      <c r="K450" s="175" t="s">
        <v>48</v>
      </c>
      <c r="L450" s="47" t="str">
        <f>C450&amp;"_"&amp;H450&amp;"_"&amp;E450</f>
        <v>rfg_cumcap_rimFSU</v>
      </c>
      <c r="M450" s="52"/>
      <c r="N450" s="52"/>
      <c r="O450" s="52"/>
      <c r="P450" s="52"/>
      <c r="Q450" s="52"/>
      <c r="R450" s="84"/>
      <c r="S450" s="52"/>
      <c r="T450" s="52"/>
      <c r="U450" s="52"/>
      <c r="V450" s="52"/>
      <c r="W450" s="84"/>
      <c r="X450" s="52"/>
      <c r="Y450" s="52"/>
      <c r="Z450" s="52"/>
      <c r="AA450" s="52"/>
      <c r="AB450" s="84"/>
      <c r="AC450" s="52"/>
      <c r="AD450" s="52"/>
      <c r="AE450" s="52"/>
      <c r="AF450" s="52"/>
      <c r="AG450" s="84"/>
      <c r="AH450" s="52"/>
      <c r="AI450" s="52"/>
      <c r="AJ450" s="52"/>
      <c r="AK450" s="52"/>
      <c r="AL450" s="84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84"/>
      <c r="BA450" s="52"/>
      <c r="BB450" s="52"/>
      <c r="BC450" s="52"/>
      <c r="BD450" s="84"/>
      <c r="BE450" s="84"/>
      <c r="BF450" s="52"/>
      <c r="BG450" s="52"/>
      <c r="BH450" s="84"/>
      <c r="BI450" s="84"/>
      <c r="BJ450" s="84"/>
      <c r="BK450" s="84"/>
      <c r="BL450" s="84"/>
      <c r="BM450" s="84"/>
      <c r="BN450" s="84"/>
      <c r="BO450" s="84"/>
      <c r="BP450" s="84"/>
      <c r="BQ450" s="84"/>
      <c r="BR450" s="84"/>
      <c r="BS450" s="84"/>
      <c r="BT450" s="84"/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/>
      <c r="CH450" s="84"/>
      <c r="CI450" s="84"/>
      <c r="CJ450" s="84"/>
      <c r="CK450" s="84"/>
      <c r="CL450" s="84"/>
      <c r="CM450" s="84"/>
      <c r="CN450" s="84"/>
      <c r="CO450" s="84"/>
      <c r="CP450" s="84"/>
      <c r="CQ450" s="84"/>
      <c r="CR450" s="84"/>
      <c r="CS450" s="84"/>
      <c r="CT450" s="84"/>
      <c r="CU450" s="52"/>
      <c r="CV450" s="52"/>
      <c r="CW450" s="52"/>
      <c r="DR450" s="33"/>
      <c r="DS450" s="33"/>
      <c r="DT450" s="33"/>
      <c r="DU450" s="33"/>
      <c r="DV450" s="33"/>
      <c r="DW450" s="33"/>
    </row>
    <row r="451" spans="1:171" s="49" customFormat="1" x14ac:dyDescent="0.25">
      <c r="A451" s="217" t="str">
        <f>L451</f>
        <v>rfg_cumcap_rim</v>
      </c>
      <c r="B451" s="43" t="s">
        <v>206</v>
      </c>
      <c r="C451" s="44" t="s">
        <v>212</v>
      </c>
      <c r="D451" s="90" t="s">
        <v>204</v>
      </c>
      <c r="E451" s="46" t="s">
        <v>152</v>
      </c>
      <c r="F451" s="90" t="s">
        <v>16</v>
      </c>
      <c r="G451" s="90" t="s">
        <v>53</v>
      </c>
      <c r="H451" s="90" t="s">
        <v>55</v>
      </c>
      <c r="I451" s="90"/>
      <c r="J451" s="90"/>
      <c r="K451" s="175" t="s">
        <v>48</v>
      </c>
      <c r="L451" s="47" t="str">
        <f>C451&amp;"_"&amp;H451&amp;"_"&amp;E451</f>
        <v>rfg_cumcap_rim</v>
      </c>
      <c r="M451" s="52"/>
      <c r="N451" s="52"/>
      <c r="O451" s="52"/>
      <c r="P451" s="52"/>
      <c r="Q451" s="52"/>
      <c r="R451" s="84"/>
      <c r="S451" s="52"/>
      <c r="T451" s="52"/>
      <c r="U451" s="52"/>
      <c r="V451" s="52"/>
      <c r="W451" s="84"/>
      <c r="X451" s="52"/>
      <c r="Y451" s="52"/>
      <c r="Z451" s="52"/>
      <c r="AA451" s="52"/>
      <c r="AB451" s="84"/>
      <c r="AC451" s="52"/>
      <c r="AD451" s="52"/>
      <c r="AE451" s="52"/>
      <c r="AF451" s="52"/>
      <c r="AG451" s="84"/>
      <c r="AH451" s="52"/>
      <c r="AI451" s="52"/>
      <c r="AJ451" s="52"/>
      <c r="AK451" s="52"/>
      <c r="AL451" s="84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84"/>
      <c r="BA451" s="52"/>
      <c r="BB451" s="52"/>
      <c r="BC451" s="52"/>
      <c r="BD451" s="84"/>
      <c r="BE451" s="84"/>
      <c r="BF451" s="52"/>
      <c r="BG451" s="52"/>
      <c r="BH451" s="84"/>
      <c r="BI451" s="84"/>
      <c r="BJ451" s="84"/>
      <c r="BK451" s="84"/>
      <c r="BL451" s="84"/>
      <c r="BM451" s="84"/>
      <c r="BN451" s="84"/>
      <c r="BO451" s="84"/>
      <c r="BP451" s="84"/>
      <c r="BQ451" s="84"/>
      <c r="BR451" s="84"/>
      <c r="BS451" s="84"/>
      <c r="BT451" s="84"/>
      <c r="BU451" s="84"/>
      <c r="BV451" s="84"/>
      <c r="BW451" s="84"/>
      <c r="BX451" s="84"/>
      <c r="BY451" s="84"/>
      <c r="BZ451" s="84"/>
      <c r="CA451" s="84"/>
      <c r="CB451" s="84"/>
      <c r="CC451" s="84"/>
      <c r="CD451" s="84"/>
      <c r="CE451" s="84"/>
      <c r="CF451" s="84"/>
      <c r="CG451" s="84"/>
      <c r="CH451" s="84"/>
      <c r="CI451" s="84"/>
      <c r="CJ451" s="84"/>
      <c r="CK451" s="84"/>
      <c r="CL451" s="84"/>
      <c r="CM451" s="84"/>
      <c r="CN451" s="84"/>
      <c r="CO451" s="84"/>
      <c r="CP451" s="84"/>
      <c r="CQ451" s="84"/>
      <c r="CR451" s="84"/>
      <c r="CS451" s="84"/>
      <c r="CT451" s="84"/>
      <c r="CU451" s="52"/>
      <c r="CV451" s="52"/>
      <c r="CW451" s="52"/>
      <c r="DR451" s="33"/>
      <c r="DS451" s="33"/>
      <c r="DT451" s="33"/>
      <c r="DU451" s="33"/>
      <c r="DV451" s="33"/>
      <c r="DW451" s="33"/>
    </row>
    <row r="452" spans="1:171" s="49" customFormat="1" x14ac:dyDescent="0.25">
      <c r="A452" s="217" t="str">
        <f>L452</f>
        <v>rfg_cumcap_peri</v>
      </c>
      <c r="B452" s="43" t="s">
        <v>206</v>
      </c>
      <c r="C452" s="44" t="s">
        <v>212</v>
      </c>
      <c r="D452" s="90" t="s">
        <v>204</v>
      </c>
      <c r="E452" s="46" t="s">
        <v>45</v>
      </c>
      <c r="F452" s="90" t="s">
        <v>16</v>
      </c>
      <c r="G452" s="90" t="s">
        <v>53</v>
      </c>
      <c r="H452" s="90" t="s">
        <v>55</v>
      </c>
      <c r="I452" s="90"/>
      <c r="J452" s="90"/>
      <c r="K452" s="175" t="s">
        <v>48</v>
      </c>
      <c r="L452" s="47" t="str">
        <f>C452&amp;"_"&amp;H452&amp;"_"&amp;E452</f>
        <v>rfg_cumcap_peri</v>
      </c>
      <c r="M452" s="52"/>
      <c r="N452" s="52"/>
      <c r="O452" s="52"/>
      <c r="P452" s="52"/>
      <c r="Q452" s="52"/>
      <c r="R452" s="84"/>
      <c r="S452" s="52"/>
      <c r="T452" s="52"/>
      <c r="U452" s="52"/>
      <c r="V452" s="52"/>
      <c r="W452" s="84"/>
      <c r="X452" s="52"/>
      <c r="Y452" s="52"/>
      <c r="Z452" s="52"/>
      <c r="AA452" s="52"/>
      <c r="AB452" s="84"/>
      <c r="AC452" s="52"/>
      <c r="AD452" s="52"/>
      <c r="AE452" s="52"/>
      <c r="AF452" s="52"/>
      <c r="AG452" s="84"/>
      <c r="AH452" s="52"/>
      <c r="AI452" s="52"/>
      <c r="AJ452" s="52"/>
      <c r="AK452" s="52"/>
      <c r="AL452" s="84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84"/>
      <c r="BA452" s="52"/>
      <c r="BB452" s="52"/>
      <c r="BC452" s="52"/>
      <c r="BD452" s="84"/>
      <c r="BE452" s="84"/>
      <c r="BF452" s="52"/>
      <c r="BG452" s="52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  <c r="BS452" s="84"/>
      <c r="BT452" s="84"/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/>
      <c r="CH452" s="84"/>
      <c r="CI452" s="84"/>
      <c r="CJ452" s="84"/>
      <c r="CK452" s="84"/>
      <c r="CL452" s="84"/>
      <c r="CM452" s="84"/>
      <c r="CN452" s="84"/>
      <c r="CO452" s="84"/>
      <c r="CP452" s="84"/>
      <c r="CQ452" s="84"/>
      <c r="CR452" s="84"/>
      <c r="CS452" s="84"/>
      <c r="CT452" s="84"/>
      <c r="CU452" s="52"/>
      <c r="CV452" s="52"/>
      <c r="CW452" s="52"/>
      <c r="DR452" s="33"/>
      <c r="DS452" s="33"/>
      <c r="DT452" s="33"/>
      <c r="DU452" s="33"/>
      <c r="DV452" s="33"/>
      <c r="DW452" s="33"/>
    </row>
    <row r="453" spans="1:171" x14ac:dyDescent="0.25">
      <c r="A453" s="217" t="str">
        <f>L453</f>
        <v>rfg_cumcap_glob</v>
      </c>
      <c r="B453" s="132" t="s">
        <v>206</v>
      </c>
      <c r="C453" s="133" t="s">
        <v>212</v>
      </c>
      <c r="D453" s="134" t="s">
        <v>15</v>
      </c>
      <c r="E453" s="105" t="s">
        <v>46</v>
      </c>
      <c r="F453" s="106" t="s">
        <v>16</v>
      </c>
      <c r="G453" s="106" t="s">
        <v>53</v>
      </c>
      <c r="H453" s="106" t="s">
        <v>55</v>
      </c>
      <c r="I453" s="106">
        <v>1918</v>
      </c>
      <c r="J453" s="106">
        <v>2009</v>
      </c>
      <c r="K453" s="168" t="s">
        <v>75</v>
      </c>
      <c r="L453" s="81" t="str">
        <f>C453&amp;"_"&amp;H453&amp;"_"&amp;E453</f>
        <v>rfg_cumcap_glob</v>
      </c>
      <c r="M453" s="9">
        <v>7.7237089209324665</v>
      </c>
      <c r="N453" s="9">
        <v>16.305607721968542</v>
      </c>
      <c r="O453" s="9">
        <v>25.841050834230845</v>
      </c>
      <c r="P453" s="9">
        <v>36.435987625633402</v>
      </c>
      <c r="Q453" s="9">
        <v>48.208139616080693</v>
      </c>
      <c r="R453" s="19">
        <v>61.288308494355462</v>
      </c>
      <c r="S453" s="9">
        <v>75.821829470216315</v>
      </c>
      <c r="T453" s="9">
        <v>91.970186110061704</v>
      </c>
      <c r="U453" s="9">
        <v>109.91280459877879</v>
      </c>
      <c r="V453" s="9">
        <v>129.84904736402001</v>
      </c>
      <c r="W453" s="19">
        <v>152.00042821428804</v>
      </c>
      <c r="X453" s="9">
        <v>176.61307360347473</v>
      </c>
      <c r="Y453" s="9">
        <v>203.96045736923773</v>
      </c>
      <c r="Z453" s="9">
        <v>234.34643933119659</v>
      </c>
      <c r="AA453" s="9">
        <v>268.10864151115089</v>
      </c>
      <c r="AB453" s="19">
        <v>305.62219948887787</v>
      </c>
      <c r="AC453" s="9">
        <v>347.30393057524117</v>
      </c>
      <c r="AD453" s="9">
        <v>393.61696511564486</v>
      </c>
      <c r="AE453" s="9">
        <v>445.07589238276006</v>
      </c>
      <c r="AF453" s="9">
        <v>502.25247823511029</v>
      </c>
      <c r="AG453" s="19">
        <v>565.78201807105495</v>
      </c>
      <c r="AH453" s="9">
        <v>636.37039566654903</v>
      </c>
      <c r="AI453" s="9">
        <v>714.80192632820911</v>
      </c>
      <c r="AJ453" s="9">
        <v>801.9480715078314</v>
      </c>
      <c r="AK453" s="9">
        <v>898.77712170741177</v>
      </c>
      <c r="AL453" s="19">
        <v>1006.3649552625011</v>
      </c>
      <c r="AM453" s="9">
        <v>1125.9069925459337</v>
      </c>
      <c r="AN453" s="9">
        <v>1258.7314784164143</v>
      </c>
      <c r="AO453" s="9">
        <v>1406.3142404947262</v>
      </c>
      <c r="AP453" s="9">
        <v>1570.2950872484059</v>
      </c>
      <c r="AQ453" s="9">
        <v>1752.4960280858279</v>
      </c>
      <c r="AR453" s="9">
        <v>1954.9415179051857</v>
      </c>
      <c r="AS453" s="9">
        <v>2179.8809510378055</v>
      </c>
      <c r="AT453" s="9">
        <v>2455.3097894659631</v>
      </c>
      <c r="AU453" s="9">
        <v>2789.8374927967593</v>
      </c>
      <c r="AV453" s="9">
        <v>3193.1967860896916</v>
      </c>
      <c r="AW453" s="9">
        <v>3676.5536065791857</v>
      </c>
      <c r="AX453" s="9">
        <v>4252.7054381694925</v>
      </c>
      <c r="AY453" s="9">
        <v>4936.3060262843783</v>
      </c>
      <c r="AZ453" s="19">
        <v>5744.1198867985613</v>
      </c>
      <c r="BA453" s="9">
        <v>6695.3104557006054</v>
      </c>
      <c r="BB453" s="9">
        <v>7811.7662131197194</v>
      </c>
      <c r="BC453" s="9">
        <v>9118.4696630609069</v>
      </c>
      <c r="BD453" s="19">
        <v>10643.91466611649</v>
      </c>
      <c r="BE453" s="19">
        <v>12420.578314954593</v>
      </c>
      <c r="BF453" s="9">
        <v>14485.454320945979</v>
      </c>
      <c r="BG453" s="9">
        <v>16880.655755447668</v>
      </c>
      <c r="BH453" s="19">
        <v>19654.095972869465</v>
      </c>
      <c r="BI453" s="19">
        <v>22860.257648002233</v>
      </c>
      <c r="BJ453" s="19">
        <v>26561.061102097567</v>
      </c>
      <c r="BK453" s="19">
        <v>30826.844487577564</v>
      </c>
      <c r="BL453" s="19">
        <v>35737.469968773439</v>
      </c>
      <c r="BM453" s="19">
        <v>41383.571796764278</v>
      </c>
      <c r="BN453" s="19">
        <v>47492.821409864693</v>
      </c>
      <c r="BO453" s="19">
        <v>54399.949581590721</v>
      </c>
      <c r="BP453" s="19">
        <v>62068.921760860125</v>
      </c>
      <c r="BQ453" s="19">
        <v>69579.351018417205</v>
      </c>
      <c r="BR453" s="19">
        <v>76477.675687115829</v>
      </c>
      <c r="BS453" s="19">
        <v>83661.9577124309</v>
      </c>
      <c r="BT453" s="19">
        <v>90908.293280920625</v>
      </c>
      <c r="BU453" s="19">
        <v>98156.931686034775</v>
      </c>
      <c r="BV453" s="19">
        <v>105089.97003444002</v>
      </c>
      <c r="BW453" s="19">
        <v>111522.14194380074</v>
      </c>
      <c r="BX453" s="19">
        <v>117497.80213020029</v>
      </c>
      <c r="BY453" s="19">
        <v>123286.8285057117</v>
      </c>
      <c r="BZ453" s="19">
        <v>129251.76575451421</v>
      </c>
      <c r="CA453" s="19">
        <v>135176.00023948681</v>
      </c>
      <c r="CB453" s="19">
        <v>140982.73063257014</v>
      </c>
      <c r="CC453" s="19">
        <v>147129.81603514319</v>
      </c>
      <c r="CD453" s="19">
        <v>153208.39197947559</v>
      </c>
      <c r="CE453" s="19">
        <v>160353.21938881167</v>
      </c>
      <c r="CF453" s="19">
        <v>167315.69247015208</v>
      </c>
      <c r="CG453" s="19">
        <v>174019.64607541508</v>
      </c>
      <c r="CH453" s="19">
        <v>179690.31476715091</v>
      </c>
      <c r="CI453" s="19">
        <v>184718.54493349793</v>
      </c>
      <c r="CJ453" s="19">
        <v>189450.67269894338</v>
      </c>
      <c r="CK453" s="19">
        <v>194402.64919307386</v>
      </c>
      <c r="CL453" s="19">
        <v>199159.51975643414</v>
      </c>
      <c r="CM453" s="19">
        <v>204042.17249373414</v>
      </c>
      <c r="CN453" s="19">
        <v>208872.8613727701</v>
      </c>
      <c r="CO453" s="19">
        <v>213439.74245990766</v>
      </c>
      <c r="CP453" s="19">
        <v>218017.67184383041</v>
      </c>
      <c r="CQ453" s="19">
        <v>222705.00950553425</v>
      </c>
      <c r="CR453" s="19">
        <v>227122.98614692714</v>
      </c>
      <c r="CS453" s="19">
        <v>231789.12053710441</v>
      </c>
      <c r="CT453" s="19">
        <v>236870.94915191029</v>
      </c>
      <c r="CU453" s="9">
        <v>242295.12317189705</v>
      </c>
      <c r="CV453" s="9">
        <v>247607.57406705324</v>
      </c>
      <c r="CW453" s="9">
        <v>253126.60339405262</v>
      </c>
      <c r="CX453" s="5">
        <v>258676.11182113754</v>
      </c>
      <c r="CY453" s="5">
        <v>264133.2456875823</v>
      </c>
      <c r="CZ453" s="5">
        <v>269772.03036741028</v>
      </c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</row>
    <row r="454" spans="1:171" x14ac:dyDescent="0.25">
      <c r="F454" s="91"/>
      <c r="G454" s="91"/>
      <c r="H454" s="91"/>
      <c r="I454" s="106"/>
      <c r="J454" s="106"/>
      <c r="K454" s="172"/>
      <c r="L454" s="7"/>
      <c r="M454" s="9"/>
      <c r="W454" s="9"/>
      <c r="AG454" s="9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</row>
    <row r="455" spans="1:171" x14ac:dyDescent="0.25">
      <c r="A455" s="217" t="str">
        <f t="shared" ref="A455:A459" si="45">L455</f>
        <v>rfg_cumuni_core</v>
      </c>
      <c r="B455" s="132" t="s">
        <v>206</v>
      </c>
      <c r="C455" s="133" t="s">
        <v>212</v>
      </c>
      <c r="D455" s="134" t="s">
        <v>26</v>
      </c>
      <c r="E455" s="105" t="s">
        <v>44</v>
      </c>
      <c r="F455" s="88" t="s">
        <v>74</v>
      </c>
      <c r="G455" s="88" t="s">
        <v>59</v>
      </c>
      <c r="H455" s="88" t="s">
        <v>60</v>
      </c>
      <c r="I455" s="106">
        <v>1918</v>
      </c>
      <c r="J455" s="106">
        <v>2009</v>
      </c>
      <c r="K455" s="168" t="s">
        <v>75</v>
      </c>
      <c r="L455" s="8" t="str">
        <f>C455&amp;"_"&amp;H455&amp;"_"&amp;E455</f>
        <v>rfg_cumuni_core</v>
      </c>
      <c r="M455" s="9">
        <v>21954.000090390167</v>
      </c>
      <c r="N455" s="9">
        <v>46347.333524157024</v>
      </c>
      <c r="O455" s="9">
        <v>73451.037339453527</v>
      </c>
      <c r="P455" s="9">
        <v>103566.26380089407</v>
      </c>
      <c r="Q455" s="9">
        <v>137027.62653582802</v>
      </c>
      <c r="R455" s="19">
        <v>174206.91846353241</v>
      </c>
      <c r="S455" s="9">
        <v>215517.24282764841</v>
      </c>
      <c r="T455" s="9">
        <v>261417.60323222174</v>
      </c>
      <c r="U455" s="9">
        <v>312418.00368174759</v>
      </c>
      <c r="V455" s="9">
        <v>369085.11529233196</v>
      </c>
      <c r="W455" s="19">
        <v>432048.57263742574</v>
      </c>
      <c r="X455" s="9">
        <v>502007.96968752984</v>
      </c>
      <c r="Y455" s="9">
        <v>579740.63307653449</v>
      </c>
      <c r="Z455" s="9">
        <v>666110.25906431733</v>
      </c>
      <c r="AA455" s="9">
        <v>762076.51016185386</v>
      </c>
      <c r="AB455" s="19">
        <v>868705.67804800556</v>
      </c>
      <c r="AC455" s="9">
        <v>987182.53125484078</v>
      </c>
      <c r="AD455" s="9">
        <v>1118823.4792624356</v>
      </c>
      <c r="AE455" s="9">
        <v>1265091.199270874</v>
      </c>
      <c r="AF455" s="9">
        <v>1427610.8881691392</v>
      </c>
      <c r="AG455" s="19">
        <v>1608188.3202783223</v>
      </c>
      <c r="AH455" s="9">
        <v>1808829.9115107483</v>
      </c>
      <c r="AI455" s="9">
        <v>2031765.0128801106</v>
      </c>
      <c r="AJ455" s="9">
        <v>2279470.681068291</v>
      </c>
      <c r="AK455" s="9">
        <v>2554699.2012773803</v>
      </c>
      <c r="AL455" s="19">
        <v>2860508.6681763683</v>
      </c>
      <c r="AM455" s="9">
        <v>3200296.9647307992</v>
      </c>
      <c r="AN455" s="9">
        <v>3577839.5164579446</v>
      </c>
      <c r="AO455" s="9">
        <v>3997331.2405992174</v>
      </c>
      <c r="AP455" s="9">
        <v>4463433.156311743</v>
      </c>
      <c r="AQ455" s="9">
        <v>4981324.1737701045</v>
      </c>
      <c r="AR455" s="9">
        <v>5556758.6376127284</v>
      </c>
      <c r="AS455" s="9">
        <v>6196130.264104533</v>
      </c>
      <c r="AT455" s="9">
        <v>6906543.1824287605</v>
      </c>
      <c r="AU455" s="9">
        <v>7695890.8694556793</v>
      </c>
      <c r="AV455" s="9">
        <v>8572943.8550411444</v>
      </c>
      <c r="AW455" s="9">
        <v>9547447.1723583285</v>
      </c>
      <c r="AX455" s="9">
        <v>10630228.636044089</v>
      </c>
      <c r="AY455" s="9">
        <v>11833319.151250489</v>
      </c>
      <c r="AZ455" s="19">
        <v>13170086.390368711</v>
      </c>
      <c r="BA455" s="9">
        <v>14655383.322722292</v>
      </c>
      <c r="BB455" s="9">
        <v>16305713.247559603</v>
      </c>
      <c r="BC455" s="9">
        <v>18139413.164045502</v>
      </c>
      <c r="BD455" s="9">
        <v>20176857.515696503</v>
      </c>
      <c r="BE455" s="19">
        <v>22440684.573086504</v>
      </c>
      <c r="BF455" s="9">
        <v>24956047.970186505</v>
      </c>
      <c r="BG455" s="9">
        <v>27750896.189186502</v>
      </c>
      <c r="BH455" s="19">
        <v>30856283.099186506</v>
      </c>
      <c r="BI455" s="19">
        <v>34306712.999186508</v>
      </c>
      <c r="BJ455" s="19">
        <v>38140523.999186508</v>
      </c>
      <c r="BK455" s="19">
        <v>42400313.999186508</v>
      </c>
      <c r="BL455" s="9">
        <v>47133413.999186508</v>
      </c>
      <c r="BM455" s="9">
        <v>52392413.999186508</v>
      </c>
      <c r="BN455" s="9">
        <v>58083413.999186508</v>
      </c>
      <c r="BO455" s="9">
        <v>64398413.999186508</v>
      </c>
      <c r="BP455" s="9">
        <v>71172413.999186516</v>
      </c>
      <c r="BQ455" s="19">
        <v>77154413.999186516</v>
      </c>
      <c r="BR455" s="19">
        <v>81731413.999186516</v>
      </c>
      <c r="BS455" s="19">
        <v>86642413.999186516</v>
      </c>
      <c r="BT455" s="19">
        <v>92349413.999186516</v>
      </c>
      <c r="BU455" s="19">
        <v>97935413.999186516</v>
      </c>
      <c r="BV455" s="19">
        <v>103687413.99918652</v>
      </c>
      <c r="BW455" s="19">
        <v>108827413.99918652</v>
      </c>
      <c r="BX455" s="19">
        <v>114236413.99918652</v>
      </c>
      <c r="BY455" s="19">
        <v>118905413.99918652</v>
      </c>
      <c r="BZ455" s="19">
        <v>124807413.99918652</v>
      </c>
      <c r="CA455" s="19">
        <v>131124413.99918652</v>
      </c>
      <c r="CB455" s="19">
        <v>137543413.99918652</v>
      </c>
      <c r="CC455" s="19">
        <v>144483413.99918652</v>
      </c>
      <c r="CD455" s="19">
        <v>151714413.99918652</v>
      </c>
      <c r="CE455" s="19">
        <v>159682413.99918652</v>
      </c>
      <c r="CF455" s="19">
        <v>167695413.99918652</v>
      </c>
      <c r="CG455" s="19">
        <v>174710413.99918652</v>
      </c>
      <c r="CH455" s="19">
        <v>182309413.99918652</v>
      </c>
      <c r="CI455" s="19">
        <v>191985413.99918652</v>
      </c>
      <c r="CJ455" s="19">
        <v>202291413.99918652</v>
      </c>
      <c r="CK455" s="19">
        <v>213567413.99918652</v>
      </c>
      <c r="CL455" s="19">
        <v>224572413.99918652</v>
      </c>
      <c r="CM455" s="19">
        <v>235704413.99918652</v>
      </c>
      <c r="CN455" s="19">
        <v>247796413.99918652</v>
      </c>
      <c r="CO455" s="19">
        <v>259075413.99918652</v>
      </c>
      <c r="CP455" s="19">
        <v>270791413.99918646</v>
      </c>
      <c r="CQ455" s="19">
        <v>283146413.99918646</v>
      </c>
      <c r="CR455" s="19">
        <v>294922413.99918646</v>
      </c>
      <c r="CS455" s="19">
        <v>306067413.99918646</v>
      </c>
      <c r="CT455" s="19">
        <v>317706413.99918646</v>
      </c>
      <c r="CU455" s="9">
        <v>364912000</v>
      </c>
      <c r="CV455" s="9">
        <v>376731000</v>
      </c>
      <c r="CW455" s="9">
        <v>389122000</v>
      </c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9"/>
      <c r="DS455" s="9"/>
    </row>
    <row r="456" spans="1:171" s="49" customFormat="1" x14ac:dyDescent="0.25">
      <c r="A456" s="217" t="str">
        <f t="shared" si="45"/>
        <v>rfg_cumuni_rimFSU</v>
      </c>
      <c r="B456" s="43" t="s">
        <v>206</v>
      </c>
      <c r="C456" s="44" t="s">
        <v>212</v>
      </c>
      <c r="D456" s="90" t="s">
        <v>48</v>
      </c>
      <c r="E456" s="46" t="s">
        <v>205</v>
      </c>
      <c r="F456" s="90" t="s">
        <v>74</v>
      </c>
      <c r="G456" s="90" t="s">
        <v>59</v>
      </c>
      <c r="H456" s="90" t="s">
        <v>60</v>
      </c>
      <c r="I456" s="90"/>
      <c r="J456" s="90"/>
      <c r="K456" s="175" t="s">
        <v>48</v>
      </c>
      <c r="L456" s="47" t="str">
        <f>C456&amp;"_"&amp;H456&amp;"_"&amp;E456</f>
        <v>rfg_cumuni_rimFSU</v>
      </c>
      <c r="M456" s="52"/>
      <c r="N456" s="52"/>
      <c r="O456" s="52"/>
      <c r="P456" s="52"/>
      <c r="Q456" s="52"/>
      <c r="R456" s="84"/>
      <c r="S456" s="52"/>
      <c r="T456" s="52"/>
      <c r="U456" s="52"/>
      <c r="V456" s="52"/>
      <c r="W456" s="84"/>
      <c r="X456" s="52"/>
      <c r="Y456" s="52"/>
      <c r="Z456" s="52"/>
      <c r="AA456" s="52"/>
      <c r="AB456" s="84"/>
      <c r="AC456" s="52"/>
      <c r="AD456" s="52"/>
      <c r="AE456" s="52"/>
      <c r="AF456" s="52"/>
      <c r="AG456" s="84"/>
      <c r="AH456" s="52"/>
      <c r="AI456" s="52"/>
      <c r="AJ456" s="52"/>
      <c r="AK456" s="52"/>
      <c r="AL456" s="84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84"/>
      <c r="BA456" s="52"/>
      <c r="BB456" s="52"/>
      <c r="BC456" s="52"/>
      <c r="BD456" s="52"/>
      <c r="BE456" s="84"/>
      <c r="BF456" s="52"/>
      <c r="BG456" s="52"/>
      <c r="BH456" s="84"/>
      <c r="BI456" s="84"/>
      <c r="BJ456" s="84"/>
      <c r="BK456" s="84"/>
      <c r="BL456" s="52"/>
      <c r="BM456" s="52"/>
      <c r="BN456" s="52"/>
      <c r="BO456" s="52"/>
      <c r="BP456" s="52"/>
      <c r="BQ456" s="84"/>
      <c r="BR456" s="84"/>
      <c r="BS456" s="84"/>
      <c r="BT456" s="84"/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/>
      <c r="CH456" s="84"/>
      <c r="CI456" s="84"/>
      <c r="CJ456" s="84"/>
      <c r="CK456" s="84"/>
      <c r="CL456" s="84"/>
      <c r="CM456" s="84"/>
      <c r="CN456" s="84"/>
      <c r="CO456" s="84"/>
      <c r="CP456" s="84"/>
      <c r="CQ456" s="84"/>
      <c r="CR456" s="84"/>
      <c r="CS456" s="84"/>
      <c r="CT456" s="84"/>
      <c r="CU456" s="52"/>
      <c r="CV456" s="52"/>
      <c r="CW456" s="52"/>
      <c r="DR456" s="52"/>
      <c r="DS456" s="52"/>
      <c r="DT456" s="33"/>
      <c r="DU456" s="33"/>
      <c r="DV456" s="33"/>
      <c r="DW456" s="33"/>
    </row>
    <row r="457" spans="1:171" s="49" customFormat="1" x14ac:dyDescent="0.25">
      <c r="A457" s="217" t="str">
        <f t="shared" si="45"/>
        <v>rfg_cumuni_rim</v>
      </c>
      <c r="B457" s="43" t="s">
        <v>206</v>
      </c>
      <c r="C457" s="44" t="s">
        <v>212</v>
      </c>
      <c r="D457" s="90" t="s">
        <v>204</v>
      </c>
      <c r="E457" s="46" t="s">
        <v>152</v>
      </c>
      <c r="F457" s="90" t="s">
        <v>74</v>
      </c>
      <c r="G457" s="90" t="s">
        <v>59</v>
      </c>
      <c r="H457" s="90" t="s">
        <v>60</v>
      </c>
      <c r="I457" s="90"/>
      <c r="J457" s="90"/>
      <c r="K457" s="175" t="s">
        <v>48</v>
      </c>
      <c r="L457" s="47" t="str">
        <f>C457&amp;"_"&amp;H457&amp;"_"&amp;E457</f>
        <v>rfg_cumuni_rim</v>
      </c>
      <c r="M457" s="52"/>
      <c r="N457" s="52"/>
      <c r="O457" s="52"/>
      <c r="P457" s="52"/>
      <c r="Q457" s="52"/>
      <c r="R457" s="84"/>
      <c r="S457" s="52"/>
      <c r="T457" s="52"/>
      <c r="U457" s="52"/>
      <c r="V457" s="52"/>
      <c r="W457" s="84"/>
      <c r="X457" s="52"/>
      <c r="Y457" s="52"/>
      <c r="Z457" s="52"/>
      <c r="AA457" s="52"/>
      <c r="AB457" s="84"/>
      <c r="AC457" s="52"/>
      <c r="AD457" s="52"/>
      <c r="AE457" s="52"/>
      <c r="AF457" s="52"/>
      <c r="AG457" s="84"/>
      <c r="AH457" s="52"/>
      <c r="AI457" s="52"/>
      <c r="AJ457" s="52"/>
      <c r="AK457" s="52"/>
      <c r="AL457" s="84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84"/>
      <c r="BA457" s="52"/>
      <c r="BB457" s="52"/>
      <c r="BC457" s="52"/>
      <c r="BD457" s="52"/>
      <c r="BE457" s="84"/>
      <c r="BF457" s="52"/>
      <c r="BG457" s="52"/>
      <c r="BH457" s="84"/>
      <c r="BI457" s="84"/>
      <c r="BJ457" s="84"/>
      <c r="BK457" s="84"/>
      <c r="BL457" s="52"/>
      <c r="BM457" s="52"/>
      <c r="BN457" s="52"/>
      <c r="BO457" s="52"/>
      <c r="BP457" s="52"/>
      <c r="BQ457" s="84"/>
      <c r="BR457" s="84"/>
      <c r="BS457" s="84"/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/>
      <c r="CH457" s="84"/>
      <c r="CI457" s="84"/>
      <c r="CJ457" s="84"/>
      <c r="CK457" s="84"/>
      <c r="CL457" s="84"/>
      <c r="CM457" s="84"/>
      <c r="CN457" s="84"/>
      <c r="CO457" s="84"/>
      <c r="CP457" s="84"/>
      <c r="CQ457" s="84"/>
      <c r="CR457" s="84"/>
      <c r="CS457" s="84"/>
      <c r="CT457" s="84"/>
      <c r="CU457" s="52"/>
      <c r="CV457" s="52"/>
      <c r="CW457" s="52"/>
      <c r="DR457" s="52"/>
      <c r="DS457" s="52"/>
      <c r="DT457" s="33"/>
      <c r="DU457" s="33"/>
      <c r="DV457" s="33"/>
      <c r="DW457" s="33"/>
    </row>
    <row r="458" spans="1:171" s="49" customFormat="1" x14ac:dyDescent="0.25">
      <c r="A458" s="217" t="str">
        <f t="shared" si="45"/>
        <v>rfg_cumuni_peri</v>
      </c>
      <c r="B458" s="43" t="s">
        <v>206</v>
      </c>
      <c r="C458" s="44" t="s">
        <v>212</v>
      </c>
      <c r="D458" s="90" t="s">
        <v>204</v>
      </c>
      <c r="E458" s="46" t="s">
        <v>45</v>
      </c>
      <c r="F458" s="90" t="s">
        <v>74</v>
      </c>
      <c r="G458" s="90" t="s">
        <v>59</v>
      </c>
      <c r="H458" s="90" t="s">
        <v>60</v>
      </c>
      <c r="I458" s="90"/>
      <c r="J458" s="90"/>
      <c r="K458" s="175" t="s">
        <v>48</v>
      </c>
      <c r="L458" s="47" t="str">
        <f>C458&amp;"_"&amp;H458&amp;"_"&amp;E458</f>
        <v>rfg_cumuni_peri</v>
      </c>
      <c r="M458" s="52"/>
      <c r="N458" s="52"/>
      <c r="O458" s="52"/>
      <c r="P458" s="52"/>
      <c r="Q458" s="52"/>
      <c r="R458" s="84"/>
      <c r="S458" s="52"/>
      <c r="T458" s="52"/>
      <c r="U458" s="52"/>
      <c r="V458" s="52"/>
      <c r="W458" s="84"/>
      <c r="X458" s="52"/>
      <c r="Y458" s="52"/>
      <c r="Z458" s="52"/>
      <c r="AA458" s="52"/>
      <c r="AB458" s="84"/>
      <c r="AC458" s="52"/>
      <c r="AD458" s="52"/>
      <c r="AE458" s="52"/>
      <c r="AF458" s="52"/>
      <c r="AG458" s="84"/>
      <c r="AH458" s="52"/>
      <c r="AI458" s="52"/>
      <c r="AJ458" s="52"/>
      <c r="AK458" s="52"/>
      <c r="AL458" s="84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84"/>
      <c r="BA458" s="52"/>
      <c r="BB458" s="52"/>
      <c r="BC458" s="52"/>
      <c r="BD458" s="52"/>
      <c r="BE458" s="84"/>
      <c r="BF458" s="52"/>
      <c r="BG458" s="52"/>
      <c r="BH458" s="84"/>
      <c r="BI458" s="84"/>
      <c r="BJ458" s="84"/>
      <c r="BK458" s="84"/>
      <c r="BL458" s="52"/>
      <c r="BM458" s="52"/>
      <c r="BN458" s="52"/>
      <c r="BO458" s="52"/>
      <c r="BP458" s="52"/>
      <c r="BQ458" s="84"/>
      <c r="BR458" s="84"/>
      <c r="BS458" s="84"/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/>
      <c r="CH458" s="84"/>
      <c r="CI458" s="84"/>
      <c r="CJ458" s="84"/>
      <c r="CK458" s="84"/>
      <c r="CL458" s="84"/>
      <c r="CM458" s="84"/>
      <c r="CN458" s="84"/>
      <c r="CO458" s="84"/>
      <c r="CP458" s="84"/>
      <c r="CQ458" s="84"/>
      <c r="CR458" s="84"/>
      <c r="CS458" s="84"/>
      <c r="CT458" s="84"/>
      <c r="CU458" s="52"/>
      <c r="CV458" s="52"/>
      <c r="CW458" s="52"/>
      <c r="DR458" s="52"/>
      <c r="DS458" s="52"/>
      <c r="DT458" s="33"/>
      <c r="DU458" s="33"/>
      <c r="DV458" s="33"/>
      <c r="DW458" s="33"/>
    </row>
    <row r="459" spans="1:171" x14ac:dyDescent="0.25">
      <c r="A459" s="217" t="str">
        <f t="shared" si="45"/>
        <v>rfg_cumuni_glob</v>
      </c>
      <c r="B459" s="132" t="s">
        <v>206</v>
      </c>
      <c r="C459" s="133" t="s">
        <v>212</v>
      </c>
      <c r="D459" s="134" t="s">
        <v>15</v>
      </c>
      <c r="E459" s="105" t="s">
        <v>46</v>
      </c>
      <c r="F459" s="88" t="s">
        <v>74</v>
      </c>
      <c r="G459" s="88" t="s">
        <v>59</v>
      </c>
      <c r="H459" s="88" t="s">
        <v>60</v>
      </c>
      <c r="I459" s="106">
        <v>1918</v>
      </c>
      <c r="J459" s="106">
        <v>2009</v>
      </c>
      <c r="K459" s="168" t="s">
        <v>75</v>
      </c>
      <c r="L459" s="8" t="str">
        <f>C459&amp;"_"&amp;H459&amp;"_"&amp;E459</f>
        <v>rfg_cumuni_glob</v>
      </c>
      <c r="M459" s="9">
        <v>135319.38029473682</v>
      </c>
      <c r="N459" s="9">
        <v>285674.24728888884</v>
      </c>
      <c r="O459" s="9">
        <v>452735.21061572444</v>
      </c>
      <c r="P459" s="9">
        <v>638358.50320109725</v>
      </c>
      <c r="Q459" s="9">
        <v>844606.60607373377</v>
      </c>
      <c r="R459" s="19">
        <v>1073771.1648211076</v>
      </c>
      <c r="S459" s="9">
        <v>1328398.4523181899</v>
      </c>
      <c r="T459" s="9">
        <v>1611317.660648281</v>
      </c>
      <c r="U459" s="9">
        <v>1925672.3365706042</v>
      </c>
      <c r="V459" s="9">
        <v>2274955.3098176303</v>
      </c>
      <c r="W459" s="19">
        <v>2663047.5023143259</v>
      </c>
      <c r="X459" s="9">
        <v>3094261.0495328768</v>
      </c>
      <c r="Y459" s="9">
        <v>3573387.2131090444</v>
      </c>
      <c r="Z459" s="9">
        <v>4105749.6170825632</v>
      </c>
      <c r="AA459" s="9">
        <v>4697263.3992753625</v>
      </c>
      <c r="AB459" s="19">
        <v>5354500.9350451399</v>
      </c>
      <c r="AC459" s="9">
        <v>6084764.8636782253</v>
      </c>
      <c r="AD459" s="9">
        <v>6896169.2288260972</v>
      </c>
      <c r="AE459" s="9">
        <v>7797729.6345459567</v>
      </c>
      <c r="AF459" s="9">
        <v>8799463.4186791312</v>
      </c>
      <c r="AG459" s="19">
        <v>9912500.9566048831</v>
      </c>
      <c r="AH459" s="9">
        <v>11149209.332077941</v>
      </c>
      <c r="AI459" s="9">
        <v>12523329.749270227</v>
      </c>
      <c r="AJ459" s="9">
        <v>14050130.212817211</v>
      </c>
      <c r="AK459" s="9">
        <v>15746575.172313858</v>
      </c>
      <c r="AL459" s="19">
        <v>17631514.016199023</v>
      </c>
      <c r="AM459" s="9">
        <v>19725890.509404764</v>
      </c>
      <c r="AN459" s="9">
        <v>22052975.501855586</v>
      </c>
      <c r="AO459" s="9">
        <v>24638625.493467607</v>
      </c>
      <c r="AP459" s="9">
        <v>27511569.928592078</v>
      </c>
      <c r="AQ459" s="9">
        <v>30703730.412063714</v>
      </c>
      <c r="AR459" s="9">
        <v>34250575.393698864</v>
      </c>
      <c r="AS459" s="9">
        <v>38191514.262182362</v>
      </c>
      <c r="AT459" s="9">
        <v>42570335.227164023</v>
      </c>
      <c r="AU459" s="9">
        <v>47435691.85492143</v>
      </c>
      <c r="AV459" s="9">
        <v>52841643.663540773</v>
      </c>
      <c r="AW459" s="9">
        <v>58848256.784228928</v>
      </c>
      <c r="AX459" s="9">
        <v>65522271.362771325</v>
      </c>
      <c r="AY459" s="9">
        <v>72937843.11670731</v>
      </c>
      <c r="AZ459" s="19">
        <v>81177367.287747294</v>
      </c>
      <c r="BA459" s="9">
        <v>90332394.144458398</v>
      </c>
      <c r="BB459" s="9">
        <v>100504646.20747074</v>
      </c>
      <c r="BC459" s="9">
        <v>111807148.49970667</v>
      </c>
      <c r="BD459" s="9">
        <v>124365484.37996881</v>
      </c>
      <c r="BE459" s="19">
        <v>138319190.91359341</v>
      </c>
      <c r="BF459" s="9">
        <v>153823309.28428742</v>
      </c>
      <c r="BG459" s="9">
        <v>171050107.47394744</v>
      </c>
      <c r="BH459" s="19">
        <v>190190994.35134745</v>
      </c>
      <c r="BI459" s="19">
        <v>211458646.43734747</v>
      </c>
      <c r="BJ459" s="19">
        <v>235089370.97734746</v>
      </c>
      <c r="BK459" s="19">
        <v>261345731.57734746</v>
      </c>
      <c r="BL459" s="9">
        <v>290519465.57734752</v>
      </c>
      <c r="BM459" s="9">
        <v>322934725.57734752</v>
      </c>
      <c r="BN459" s="9">
        <v>356867985.57734752</v>
      </c>
      <c r="BO459" s="9">
        <v>394024245.57734752</v>
      </c>
      <c r="BP459" s="9">
        <v>434011505.57734752</v>
      </c>
      <c r="BQ459" s="19">
        <v>474241765.57734752</v>
      </c>
      <c r="BR459" s="19">
        <v>512223025.57734758</v>
      </c>
      <c r="BS459" s="19">
        <v>553017408.57734752</v>
      </c>
      <c r="BT459" s="19">
        <v>595353789.57734752</v>
      </c>
      <c r="BU459" s="19">
        <v>639123829.57734764</v>
      </c>
      <c r="BV459" s="19">
        <v>683468708.57734752</v>
      </c>
      <c r="BW459" s="19">
        <v>727484758.57734764</v>
      </c>
      <c r="BX459" s="19">
        <v>771350900.57734764</v>
      </c>
      <c r="BY459" s="19">
        <v>813997096.57734764</v>
      </c>
      <c r="BZ459" s="19">
        <v>858989519.57734752</v>
      </c>
      <c r="CA459" s="19">
        <v>904555752.57734752</v>
      </c>
      <c r="CB459" s="19">
        <v>952315015.57734764</v>
      </c>
      <c r="CC459" s="19">
        <v>1002323808.5773475</v>
      </c>
      <c r="CD459" s="19">
        <v>1056473344.5773476</v>
      </c>
      <c r="CE459" s="19">
        <v>1121117256.5773478</v>
      </c>
      <c r="CF459" s="19">
        <v>1184626470.5773475</v>
      </c>
      <c r="CG459" s="19">
        <v>1246605516.5773478</v>
      </c>
      <c r="CH459" s="19">
        <v>1304118634.5773478</v>
      </c>
      <c r="CI459" s="19">
        <v>1360910034.5773475</v>
      </c>
      <c r="CJ459" s="19">
        <v>1420717223.5773475</v>
      </c>
      <c r="CK459" s="19">
        <v>1485590229.5773478</v>
      </c>
      <c r="CL459" s="19">
        <v>1550271081.5773475</v>
      </c>
      <c r="CM459" s="19">
        <v>1618876043.5773478</v>
      </c>
      <c r="CN459" s="19">
        <v>1689169613.5773478</v>
      </c>
      <c r="CO459" s="19">
        <v>1758080038.5773478</v>
      </c>
      <c r="CP459" s="19">
        <v>1829615499.5773478</v>
      </c>
      <c r="CQ459" s="19">
        <v>1906259878.5773475</v>
      </c>
      <c r="CR459" s="19">
        <v>1981808466.5773475</v>
      </c>
      <c r="CS459" s="19">
        <v>2065191575.5773475</v>
      </c>
      <c r="CT459" s="19">
        <v>2159998824.5773473</v>
      </c>
      <c r="CU459" s="9">
        <v>2265521104.0773478</v>
      </c>
      <c r="CV459" s="9">
        <v>2373137994.0773478</v>
      </c>
      <c r="CW459" s="9">
        <v>2489362944.2773476</v>
      </c>
      <c r="CX459" s="5">
        <v>2610618717.9773474</v>
      </c>
      <c r="CY459" s="5">
        <v>2734060668.4773469</v>
      </c>
      <c r="CZ459" s="5">
        <v>2865779780.7773471</v>
      </c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9"/>
      <c r="DS459" s="9"/>
    </row>
    <row r="460" spans="1:171" x14ac:dyDescent="0.25">
      <c r="F460" s="91"/>
      <c r="G460" s="91"/>
      <c r="H460" s="91"/>
      <c r="I460" s="106"/>
      <c r="J460" s="106"/>
      <c r="K460" s="179"/>
      <c r="L460" s="7"/>
      <c r="M460" s="9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</row>
    <row r="461" spans="1:171" x14ac:dyDescent="0.25">
      <c r="A461" s="217" t="str">
        <f t="shared" ref="A461:A465" si="46">L461</f>
        <v>rfg_avgcap_core</v>
      </c>
      <c r="B461" s="132" t="s">
        <v>206</v>
      </c>
      <c r="C461" s="133" t="s">
        <v>212</v>
      </c>
      <c r="D461" s="134" t="s">
        <v>26</v>
      </c>
      <c r="E461" s="105" t="s">
        <v>44</v>
      </c>
      <c r="F461" s="87" t="s">
        <v>62</v>
      </c>
      <c r="G461" s="87" t="s">
        <v>53</v>
      </c>
      <c r="H461" s="87" t="s">
        <v>61</v>
      </c>
      <c r="I461" s="88">
        <v>1920</v>
      </c>
      <c r="J461" s="88">
        <v>2008</v>
      </c>
      <c r="K461" s="168" t="s">
        <v>75</v>
      </c>
      <c r="L461" s="8" t="str">
        <f>C461&amp;"_"&amp;H461&amp;"_"&amp;E461</f>
        <v>rfg_avgcap_core</v>
      </c>
      <c r="M461" s="18">
        <v>5.7077625570776254E-5</v>
      </c>
      <c r="N461" s="18">
        <v>5.7077625570776254E-5</v>
      </c>
      <c r="O461" s="18">
        <v>5.7077625570776254E-5</v>
      </c>
      <c r="P461" s="18">
        <v>5.7077625570776254E-5</v>
      </c>
      <c r="Q461" s="18">
        <v>5.7077625570776254E-5</v>
      </c>
      <c r="R461" s="18">
        <v>5.7077625570776254E-5</v>
      </c>
      <c r="S461" s="18">
        <v>5.7077625570776254E-5</v>
      </c>
      <c r="T461" s="18">
        <v>5.7077625570776254E-5</v>
      </c>
      <c r="U461" s="18">
        <v>5.7077625570776254E-5</v>
      </c>
      <c r="V461" s="18">
        <v>5.7077625570776254E-5</v>
      </c>
      <c r="W461" s="18">
        <v>5.7077625570776254E-5</v>
      </c>
      <c r="X461" s="18">
        <v>5.7077625570776254E-5</v>
      </c>
      <c r="Y461" s="18">
        <v>5.7077625570776254E-5</v>
      </c>
      <c r="Z461" s="18">
        <v>5.7077625570776254E-5</v>
      </c>
      <c r="AA461" s="18">
        <v>5.7077625570776254E-5</v>
      </c>
      <c r="AB461" s="18">
        <v>5.7077625570776254E-5</v>
      </c>
      <c r="AC461" s="18">
        <v>5.7077625570776254E-5</v>
      </c>
      <c r="AD461" s="18">
        <v>5.7077625570776254E-5</v>
      </c>
      <c r="AE461" s="18">
        <v>5.7077625570776254E-5</v>
      </c>
      <c r="AF461" s="18">
        <v>5.7077625570776254E-5</v>
      </c>
      <c r="AG461" s="18">
        <v>5.7077625570776254E-5</v>
      </c>
      <c r="AH461" s="18">
        <v>5.7077625570776254E-5</v>
      </c>
      <c r="AI461" s="18">
        <v>5.7077625570776254E-5</v>
      </c>
      <c r="AJ461" s="18">
        <v>5.7077625570776254E-5</v>
      </c>
      <c r="AK461" s="18">
        <v>5.7077625570776254E-5</v>
      </c>
      <c r="AL461" s="18">
        <v>5.7077625570776254E-5</v>
      </c>
      <c r="AM461" s="18">
        <v>5.7077625570776254E-5</v>
      </c>
      <c r="AN461" s="18">
        <v>5.7077625570776254E-5</v>
      </c>
      <c r="AO461" s="18">
        <v>5.7077625570776254E-5</v>
      </c>
      <c r="AP461" s="18">
        <v>5.7077625570776254E-5</v>
      </c>
      <c r="AQ461" s="18">
        <v>5.7077625570776254E-5</v>
      </c>
      <c r="AR461" s="18">
        <v>5.7077625570776254E-5</v>
      </c>
      <c r="AS461" s="18">
        <v>5.7077625570776254E-5</v>
      </c>
      <c r="AT461" s="18">
        <v>6.2900228310501592E-5</v>
      </c>
      <c r="AU461" s="18">
        <v>6.8757077625569715E-5</v>
      </c>
      <c r="AV461" s="18">
        <v>7.4613926940637852E-5</v>
      </c>
      <c r="AW461" s="18">
        <v>8.0470776255707656E-5</v>
      </c>
      <c r="AX461" s="18">
        <v>8.6327625570775793E-5</v>
      </c>
      <c r="AY461" s="18">
        <v>9.2184474885843929E-5</v>
      </c>
      <c r="AZ461" s="18">
        <v>9.8041324200912066E-5</v>
      </c>
      <c r="BA461" s="18">
        <v>1.0389817351598186E-4</v>
      </c>
      <c r="BB461" s="18">
        <v>1.0975502283104998E-4</v>
      </c>
      <c r="BC461" s="18">
        <v>1.1561187214611812E-4</v>
      </c>
      <c r="BD461" s="18">
        <v>1.2146872146118625E-4</v>
      </c>
      <c r="BE461" s="18">
        <v>1.273255707762544E-4</v>
      </c>
      <c r="BF461" s="18">
        <v>1.3318242009132419E-4</v>
      </c>
      <c r="BG461" s="18">
        <v>1.3903926940639233E-4</v>
      </c>
      <c r="BH461" s="18">
        <v>1.4489611872146047E-4</v>
      </c>
      <c r="BI461" s="18">
        <v>1.507529680365286E-4</v>
      </c>
      <c r="BJ461" s="18">
        <v>1.5660981735159837E-4</v>
      </c>
      <c r="BK461" s="18">
        <v>1.624666666666665E-4</v>
      </c>
      <c r="BL461" s="18">
        <v>1.6832351598173464E-4</v>
      </c>
      <c r="BM461" s="18">
        <v>1.7418036529680278E-4</v>
      </c>
      <c r="BN461" s="18">
        <v>1.8003721461187092E-4</v>
      </c>
      <c r="BO461" s="18">
        <v>1.8589406392694071E-4</v>
      </c>
      <c r="BP461" s="18">
        <v>1.9178538812785387E-4</v>
      </c>
      <c r="BQ461" s="18">
        <v>1.8668607305936071E-4</v>
      </c>
      <c r="BR461" s="18">
        <v>1.8162442922374427E-4</v>
      </c>
      <c r="BS461" s="18">
        <v>1.7610958904109588E-4</v>
      </c>
      <c r="BT461" s="18">
        <v>1.7116095890410958E-4</v>
      </c>
      <c r="BU461" s="18">
        <v>1.6560730593607307E-4</v>
      </c>
      <c r="BV461" s="18">
        <v>1.5634360730593607E-4</v>
      </c>
      <c r="BW461" s="18">
        <v>1.4613242009132418E-4</v>
      </c>
      <c r="BX461" s="18">
        <v>1.3622488584474885E-4</v>
      </c>
      <c r="BY461" s="18">
        <v>1.3574543378995434E-4</v>
      </c>
      <c r="BZ461" s="18">
        <v>1.3257648401826484E-4</v>
      </c>
      <c r="CA461" s="18">
        <v>1.3001369863013698E-4</v>
      </c>
      <c r="CB461" s="18">
        <v>1.2158333333333333E-4</v>
      </c>
      <c r="CC461" s="18">
        <v>1.2292009132420091E-4</v>
      </c>
      <c r="CD461" s="18">
        <v>1.1225536529680364E-4</v>
      </c>
      <c r="CE461" s="18">
        <v>1.1052591324200914E-4</v>
      </c>
      <c r="CF461" s="18">
        <v>1.0962933789954338E-4</v>
      </c>
      <c r="CG461" s="18">
        <v>1.0816484018264841E-4</v>
      </c>
      <c r="CH461" s="18">
        <v>9.85978310502283E-5</v>
      </c>
      <c r="CI461" s="18">
        <v>8.8538584474885846E-5</v>
      </c>
      <c r="CJ461" s="18">
        <v>7.91230593607306E-5</v>
      </c>
      <c r="CK461" s="18">
        <v>7.6333390410958908E-5</v>
      </c>
      <c r="CL461" s="18">
        <v>7.3543721461187216E-5</v>
      </c>
      <c r="CM461" s="18">
        <v>7.1170547945205469E-5</v>
      </c>
      <c r="CN461" s="18">
        <v>6.872163242009132E-5</v>
      </c>
      <c r="CO461" s="18">
        <v>6.6272716894977171E-5</v>
      </c>
      <c r="CP461" s="18">
        <v>6.3995245433907911E-5</v>
      </c>
      <c r="CQ461" s="18">
        <v>6.1156965753533468E-5</v>
      </c>
      <c r="CR461" s="18">
        <v>5.8478613013824758E-5</v>
      </c>
      <c r="CS461" s="18">
        <v>5.5960187214622317E-5</v>
      </c>
      <c r="CT461" s="18">
        <v>5.3601688356191923E-5</v>
      </c>
      <c r="CU461" s="18">
        <v>5.1403116438427269E-5</v>
      </c>
      <c r="CV461" s="18">
        <v>4.9364471461275189E-5</v>
      </c>
      <c r="CW461" s="18">
        <v>4.7485753424735696E-5</v>
      </c>
      <c r="CX461" s="18">
        <v>4.5766962328861938E-5</v>
      </c>
      <c r="CY461" s="18">
        <v>4.420809817360076E-5</v>
      </c>
      <c r="CZ461" s="18">
        <v>4.2809160959005316E-5</v>
      </c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9"/>
      <c r="DS461" s="9"/>
      <c r="DT461" s="9"/>
      <c r="DU461" s="9"/>
      <c r="DV461" s="9"/>
      <c r="DW461" s="9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</row>
    <row r="462" spans="1:171" s="49" customFormat="1" x14ac:dyDescent="0.25">
      <c r="A462" s="217" t="str">
        <f t="shared" si="46"/>
        <v>rfg_avgcap_rimFSU</v>
      </c>
      <c r="B462" s="43" t="s">
        <v>206</v>
      </c>
      <c r="C462" s="44" t="s">
        <v>212</v>
      </c>
      <c r="D462" s="90" t="s">
        <v>48</v>
      </c>
      <c r="E462" s="46" t="s">
        <v>205</v>
      </c>
      <c r="F462" s="117" t="s">
        <v>62</v>
      </c>
      <c r="G462" s="117" t="s">
        <v>53</v>
      </c>
      <c r="H462" s="117" t="s">
        <v>61</v>
      </c>
      <c r="I462" s="90"/>
      <c r="J462" s="90"/>
      <c r="K462" s="175" t="s">
        <v>48</v>
      </c>
      <c r="L462" s="47" t="str">
        <f>C462&amp;"_"&amp;H462&amp;"_"&amp;E462</f>
        <v>rfg_avgcap_rimFSU</v>
      </c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4"/>
      <c r="AD462" s="114"/>
      <c r="AE462" s="114"/>
      <c r="AF462" s="114"/>
      <c r="AG462" s="114"/>
      <c r="AH462" s="114"/>
      <c r="AI462" s="114"/>
      <c r="AJ462" s="114"/>
      <c r="AK462" s="114"/>
      <c r="AL462" s="114"/>
      <c r="AM462" s="114"/>
      <c r="AN462" s="114"/>
      <c r="AO462" s="114"/>
      <c r="AP462" s="114"/>
      <c r="AQ462" s="114"/>
      <c r="AR462" s="114"/>
      <c r="AS462" s="114"/>
      <c r="AT462" s="114"/>
      <c r="AU462" s="114"/>
      <c r="AV462" s="114"/>
      <c r="AW462" s="114"/>
      <c r="AX462" s="114"/>
      <c r="AY462" s="114"/>
      <c r="AZ462" s="114"/>
      <c r="BA462" s="114"/>
      <c r="BB462" s="114"/>
      <c r="BC462" s="114"/>
      <c r="BD462" s="114"/>
      <c r="BE462" s="114"/>
      <c r="BF462" s="114"/>
      <c r="BG462" s="114"/>
      <c r="BH462" s="114"/>
      <c r="BI462" s="114"/>
      <c r="BJ462" s="114"/>
      <c r="BK462" s="114"/>
      <c r="BL462" s="114"/>
      <c r="BM462" s="114"/>
      <c r="BN462" s="114"/>
      <c r="BO462" s="114"/>
      <c r="BP462" s="114"/>
      <c r="BQ462" s="114"/>
      <c r="BR462" s="114"/>
      <c r="BS462" s="114"/>
      <c r="BT462" s="114"/>
      <c r="BU462" s="114"/>
      <c r="BV462" s="114"/>
      <c r="BW462" s="114"/>
      <c r="BX462" s="114"/>
      <c r="BY462" s="114"/>
      <c r="BZ462" s="114"/>
      <c r="CA462" s="114"/>
      <c r="CB462" s="114"/>
      <c r="CC462" s="114"/>
      <c r="CD462" s="114"/>
      <c r="CE462" s="114"/>
      <c r="CF462" s="114"/>
      <c r="CG462" s="114"/>
      <c r="CH462" s="114"/>
      <c r="CI462" s="114"/>
      <c r="CJ462" s="114"/>
      <c r="CK462" s="114"/>
      <c r="CL462" s="114"/>
      <c r="CM462" s="114"/>
      <c r="CN462" s="114"/>
      <c r="CO462" s="114"/>
      <c r="CP462" s="114"/>
      <c r="CQ462" s="114"/>
      <c r="CR462" s="114"/>
      <c r="CS462" s="114"/>
      <c r="CT462" s="114"/>
      <c r="CU462" s="114"/>
      <c r="CV462" s="114"/>
      <c r="CW462" s="114"/>
      <c r="CX462" s="114"/>
      <c r="CY462" s="114"/>
      <c r="CZ462" s="114"/>
      <c r="DR462" s="52"/>
      <c r="DS462" s="52"/>
      <c r="DT462" s="52"/>
      <c r="DU462" s="52"/>
      <c r="DV462" s="52"/>
      <c r="DW462" s="52"/>
      <c r="DX462" s="85"/>
      <c r="DY462" s="85"/>
      <c r="DZ462" s="85"/>
      <c r="EA462" s="85"/>
      <c r="EB462" s="85"/>
      <c r="EC462" s="85"/>
      <c r="ED462" s="85"/>
      <c r="EE462" s="85"/>
      <c r="EF462" s="85"/>
      <c r="EG462" s="85"/>
      <c r="EH462" s="85"/>
      <c r="EI462" s="85"/>
      <c r="EJ462" s="85"/>
      <c r="EK462" s="85"/>
      <c r="EL462" s="85"/>
      <c r="EM462" s="85"/>
      <c r="EN462" s="85"/>
      <c r="EO462" s="85"/>
      <c r="EP462" s="85"/>
      <c r="EQ462" s="85"/>
      <c r="ER462" s="85"/>
      <c r="ES462" s="85"/>
      <c r="ET462" s="85"/>
      <c r="EU462" s="85"/>
      <c r="EV462" s="85"/>
      <c r="EW462" s="85"/>
      <c r="EX462" s="85"/>
      <c r="EY462" s="85"/>
      <c r="EZ462" s="85"/>
      <c r="FA462" s="85"/>
      <c r="FB462" s="85"/>
      <c r="FC462" s="85"/>
      <c r="FD462" s="85"/>
      <c r="FE462" s="85"/>
      <c r="FF462" s="85"/>
      <c r="FG462" s="85"/>
      <c r="FH462" s="85"/>
      <c r="FI462" s="85"/>
      <c r="FJ462" s="85"/>
      <c r="FK462" s="85"/>
      <c r="FL462" s="85"/>
      <c r="FM462" s="85"/>
      <c r="FN462" s="85"/>
      <c r="FO462" s="85"/>
    </row>
    <row r="463" spans="1:171" s="49" customFormat="1" x14ac:dyDescent="0.25">
      <c r="A463" s="217" t="str">
        <f t="shared" si="46"/>
        <v>rfg_avgcap_rim</v>
      </c>
      <c r="B463" s="43" t="s">
        <v>206</v>
      </c>
      <c r="C463" s="44" t="s">
        <v>212</v>
      </c>
      <c r="D463" s="90" t="s">
        <v>204</v>
      </c>
      <c r="E463" s="46" t="s">
        <v>152</v>
      </c>
      <c r="F463" s="117" t="s">
        <v>62</v>
      </c>
      <c r="G463" s="117" t="s">
        <v>53</v>
      </c>
      <c r="H463" s="117" t="s">
        <v>61</v>
      </c>
      <c r="I463" s="90"/>
      <c r="J463" s="90"/>
      <c r="K463" s="175" t="s">
        <v>48</v>
      </c>
      <c r="L463" s="47" t="str">
        <f>C463&amp;"_"&amp;H463&amp;"_"&amp;E463</f>
        <v>rfg_avgcap_rim</v>
      </c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  <c r="AH463" s="114"/>
      <c r="AI463" s="114"/>
      <c r="AJ463" s="114"/>
      <c r="AK463" s="114"/>
      <c r="AL463" s="114"/>
      <c r="AM463" s="114"/>
      <c r="AN463" s="114"/>
      <c r="AO463" s="114"/>
      <c r="AP463" s="114"/>
      <c r="AQ463" s="114"/>
      <c r="AR463" s="114"/>
      <c r="AS463" s="114"/>
      <c r="AT463" s="114"/>
      <c r="AU463" s="114"/>
      <c r="AV463" s="114"/>
      <c r="AW463" s="114"/>
      <c r="AX463" s="114"/>
      <c r="AY463" s="114"/>
      <c r="AZ463" s="114"/>
      <c r="BA463" s="114"/>
      <c r="BB463" s="114"/>
      <c r="BC463" s="114"/>
      <c r="BD463" s="114"/>
      <c r="BE463" s="114"/>
      <c r="BF463" s="114"/>
      <c r="BG463" s="114"/>
      <c r="BH463" s="114"/>
      <c r="BI463" s="114"/>
      <c r="BJ463" s="114"/>
      <c r="BK463" s="114"/>
      <c r="BL463" s="114"/>
      <c r="BM463" s="114"/>
      <c r="BN463" s="114"/>
      <c r="BO463" s="114"/>
      <c r="BP463" s="114"/>
      <c r="BQ463" s="114"/>
      <c r="BR463" s="114"/>
      <c r="BS463" s="114"/>
      <c r="BT463" s="114"/>
      <c r="BU463" s="114"/>
      <c r="BV463" s="114"/>
      <c r="BW463" s="114"/>
      <c r="BX463" s="114"/>
      <c r="BY463" s="114"/>
      <c r="BZ463" s="114"/>
      <c r="CA463" s="114"/>
      <c r="CB463" s="114"/>
      <c r="CC463" s="114"/>
      <c r="CD463" s="114"/>
      <c r="CE463" s="114"/>
      <c r="CF463" s="114"/>
      <c r="CG463" s="114"/>
      <c r="CH463" s="114"/>
      <c r="CI463" s="114"/>
      <c r="CJ463" s="114"/>
      <c r="CK463" s="114"/>
      <c r="CL463" s="114"/>
      <c r="CM463" s="114"/>
      <c r="CN463" s="114"/>
      <c r="CO463" s="114"/>
      <c r="CP463" s="114"/>
      <c r="CQ463" s="114"/>
      <c r="CR463" s="114"/>
      <c r="CS463" s="114"/>
      <c r="CT463" s="114"/>
      <c r="CU463" s="114"/>
      <c r="CV463" s="114"/>
      <c r="CW463" s="114"/>
      <c r="CX463" s="114"/>
      <c r="CY463" s="114"/>
      <c r="CZ463" s="114"/>
      <c r="DR463" s="52"/>
      <c r="DS463" s="52"/>
      <c r="DT463" s="52"/>
      <c r="DU463" s="52"/>
      <c r="DV463" s="52"/>
      <c r="DW463" s="52"/>
      <c r="DX463" s="85"/>
      <c r="DY463" s="85"/>
      <c r="DZ463" s="85"/>
      <c r="EA463" s="85"/>
      <c r="EB463" s="85"/>
      <c r="EC463" s="85"/>
      <c r="ED463" s="85"/>
      <c r="EE463" s="85"/>
      <c r="EF463" s="85"/>
      <c r="EG463" s="85"/>
      <c r="EH463" s="85"/>
      <c r="EI463" s="85"/>
      <c r="EJ463" s="85"/>
      <c r="EK463" s="85"/>
      <c r="EL463" s="85"/>
      <c r="EM463" s="85"/>
      <c r="EN463" s="85"/>
      <c r="EO463" s="85"/>
      <c r="EP463" s="85"/>
      <c r="EQ463" s="85"/>
      <c r="ER463" s="85"/>
      <c r="ES463" s="85"/>
      <c r="ET463" s="85"/>
      <c r="EU463" s="85"/>
      <c r="EV463" s="85"/>
      <c r="EW463" s="85"/>
      <c r="EX463" s="85"/>
      <c r="EY463" s="85"/>
      <c r="EZ463" s="85"/>
      <c r="FA463" s="85"/>
      <c r="FB463" s="85"/>
      <c r="FC463" s="85"/>
      <c r="FD463" s="85"/>
      <c r="FE463" s="85"/>
      <c r="FF463" s="85"/>
      <c r="FG463" s="85"/>
      <c r="FH463" s="85"/>
      <c r="FI463" s="85"/>
      <c r="FJ463" s="85"/>
      <c r="FK463" s="85"/>
      <c r="FL463" s="85"/>
      <c r="FM463" s="85"/>
      <c r="FN463" s="85"/>
      <c r="FO463" s="85"/>
    </row>
    <row r="464" spans="1:171" s="49" customFormat="1" x14ac:dyDescent="0.25">
      <c r="A464" s="217" t="str">
        <f t="shared" si="46"/>
        <v>rfg_avgcap_peri</v>
      </c>
      <c r="B464" s="43" t="s">
        <v>206</v>
      </c>
      <c r="C464" s="44" t="s">
        <v>212</v>
      </c>
      <c r="D464" s="90" t="s">
        <v>204</v>
      </c>
      <c r="E464" s="46" t="s">
        <v>45</v>
      </c>
      <c r="F464" s="117" t="s">
        <v>62</v>
      </c>
      <c r="G464" s="117" t="s">
        <v>53</v>
      </c>
      <c r="H464" s="117" t="s">
        <v>61</v>
      </c>
      <c r="I464" s="90"/>
      <c r="J464" s="90"/>
      <c r="K464" s="175" t="s">
        <v>48</v>
      </c>
      <c r="L464" s="47" t="str">
        <f>C464&amp;"_"&amp;H464&amp;"_"&amp;E464</f>
        <v>rfg_avgcap_peri</v>
      </c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  <c r="AH464" s="114"/>
      <c r="AI464" s="114"/>
      <c r="AJ464" s="114"/>
      <c r="AK464" s="114"/>
      <c r="AL464" s="114"/>
      <c r="AM464" s="114"/>
      <c r="AN464" s="114"/>
      <c r="AO464" s="114"/>
      <c r="AP464" s="114"/>
      <c r="AQ464" s="114"/>
      <c r="AR464" s="114"/>
      <c r="AS464" s="114"/>
      <c r="AT464" s="114"/>
      <c r="AU464" s="114"/>
      <c r="AV464" s="114"/>
      <c r="AW464" s="114"/>
      <c r="AX464" s="114"/>
      <c r="AY464" s="114"/>
      <c r="AZ464" s="114"/>
      <c r="BA464" s="114"/>
      <c r="BB464" s="114"/>
      <c r="BC464" s="114"/>
      <c r="BD464" s="114"/>
      <c r="BE464" s="114"/>
      <c r="BF464" s="114"/>
      <c r="BG464" s="114"/>
      <c r="BH464" s="114"/>
      <c r="BI464" s="114"/>
      <c r="BJ464" s="114"/>
      <c r="BK464" s="114"/>
      <c r="BL464" s="114"/>
      <c r="BM464" s="114"/>
      <c r="BN464" s="114"/>
      <c r="BO464" s="114"/>
      <c r="BP464" s="114"/>
      <c r="BQ464" s="114"/>
      <c r="BR464" s="114"/>
      <c r="BS464" s="114"/>
      <c r="BT464" s="114"/>
      <c r="BU464" s="114"/>
      <c r="BV464" s="114"/>
      <c r="BW464" s="114"/>
      <c r="BX464" s="114"/>
      <c r="BY464" s="114"/>
      <c r="BZ464" s="114"/>
      <c r="CA464" s="114"/>
      <c r="CB464" s="114"/>
      <c r="CC464" s="114"/>
      <c r="CD464" s="114"/>
      <c r="CE464" s="114"/>
      <c r="CF464" s="114"/>
      <c r="CG464" s="114"/>
      <c r="CH464" s="114"/>
      <c r="CI464" s="114"/>
      <c r="CJ464" s="114"/>
      <c r="CK464" s="114"/>
      <c r="CL464" s="114"/>
      <c r="CM464" s="114"/>
      <c r="CN464" s="114"/>
      <c r="CO464" s="114"/>
      <c r="CP464" s="114"/>
      <c r="CQ464" s="114"/>
      <c r="CR464" s="114"/>
      <c r="CS464" s="114"/>
      <c r="CT464" s="114"/>
      <c r="CU464" s="114"/>
      <c r="CV464" s="114"/>
      <c r="CW464" s="114"/>
      <c r="CX464" s="114"/>
      <c r="CY464" s="114"/>
      <c r="CZ464" s="114"/>
      <c r="DR464" s="52"/>
      <c r="DS464" s="52"/>
      <c r="DT464" s="52"/>
      <c r="DU464" s="52"/>
      <c r="DV464" s="52"/>
      <c r="DW464" s="52"/>
      <c r="DX464" s="85"/>
      <c r="DY464" s="85"/>
      <c r="DZ464" s="85"/>
      <c r="EA464" s="85"/>
      <c r="EB464" s="85"/>
      <c r="EC464" s="85"/>
      <c r="ED464" s="85"/>
      <c r="EE464" s="85"/>
      <c r="EF464" s="85"/>
      <c r="EG464" s="85"/>
      <c r="EH464" s="85"/>
      <c r="EI464" s="85"/>
      <c r="EJ464" s="85"/>
      <c r="EK464" s="85"/>
      <c r="EL464" s="85"/>
      <c r="EM464" s="85"/>
      <c r="EN464" s="85"/>
      <c r="EO464" s="85"/>
      <c r="EP464" s="85"/>
      <c r="EQ464" s="85"/>
      <c r="ER464" s="85"/>
      <c r="ES464" s="85"/>
      <c r="ET464" s="85"/>
      <c r="EU464" s="85"/>
      <c r="EV464" s="85"/>
      <c r="EW464" s="85"/>
      <c r="EX464" s="85"/>
      <c r="EY464" s="85"/>
      <c r="EZ464" s="85"/>
      <c r="FA464" s="85"/>
      <c r="FB464" s="85"/>
      <c r="FC464" s="85"/>
      <c r="FD464" s="85"/>
      <c r="FE464" s="85"/>
      <c r="FF464" s="85"/>
      <c r="FG464" s="85"/>
      <c r="FH464" s="85"/>
      <c r="FI464" s="85"/>
      <c r="FJ464" s="85"/>
      <c r="FK464" s="85"/>
      <c r="FL464" s="85"/>
      <c r="FM464" s="85"/>
      <c r="FN464" s="85"/>
      <c r="FO464" s="85"/>
    </row>
    <row r="465" spans="1:171" x14ac:dyDescent="0.25">
      <c r="A465" s="217" t="str">
        <f t="shared" si="46"/>
        <v>rfg_avgcap_glob</v>
      </c>
      <c r="B465" s="132" t="s">
        <v>206</v>
      </c>
      <c r="C465" s="133" t="s">
        <v>212</v>
      </c>
      <c r="D465" s="134" t="s">
        <v>15</v>
      </c>
      <c r="E465" s="105" t="s">
        <v>46</v>
      </c>
      <c r="F465" s="87" t="s">
        <v>62</v>
      </c>
      <c r="G465" s="87" t="s">
        <v>53</v>
      </c>
      <c r="H465" s="87" t="s">
        <v>61</v>
      </c>
      <c r="I465" s="88">
        <v>1920</v>
      </c>
      <c r="J465" s="88">
        <v>2008</v>
      </c>
      <c r="K465" s="168" t="s">
        <v>75</v>
      </c>
      <c r="L465" s="8" t="str">
        <f>C465&amp;"_"&amp;H465&amp;"_"&amp;E465</f>
        <v>rfg_avgcap_glob</v>
      </c>
      <c r="M465" s="18">
        <v>5.7077625570776254E-5</v>
      </c>
      <c r="N465" s="18">
        <v>5.7077625570776254E-5</v>
      </c>
      <c r="O465" s="18">
        <v>5.7077625570776254E-5</v>
      </c>
      <c r="P465" s="18">
        <v>5.7077625570776254E-5</v>
      </c>
      <c r="Q465" s="18">
        <v>5.7077625570776254E-5</v>
      </c>
      <c r="R465" s="18">
        <v>5.7077625570776254E-5</v>
      </c>
      <c r="S465" s="18">
        <v>5.7077625570776254E-5</v>
      </c>
      <c r="T465" s="18">
        <v>5.7077625570776254E-5</v>
      </c>
      <c r="U465" s="18">
        <v>5.7077625570776254E-5</v>
      </c>
      <c r="V465" s="18">
        <v>5.7077625570776254E-5</v>
      </c>
      <c r="W465" s="18">
        <v>5.7077625570776254E-5</v>
      </c>
      <c r="X465" s="18">
        <v>5.7077625570776254E-5</v>
      </c>
      <c r="Y465" s="18">
        <v>5.7077625570776254E-5</v>
      </c>
      <c r="Z465" s="18">
        <v>5.7077625570776254E-5</v>
      </c>
      <c r="AA465" s="18">
        <v>5.7077625570776254E-5</v>
      </c>
      <c r="AB465" s="18">
        <v>5.7077625570776254E-5</v>
      </c>
      <c r="AC465" s="18">
        <v>5.7077625570776254E-5</v>
      </c>
      <c r="AD465" s="18">
        <v>5.7077625570776254E-5</v>
      </c>
      <c r="AE465" s="18">
        <v>5.7077625570776254E-5</v>
      </c>
      <c r="AF465" s="18">
        <v>5.7077625570776254E-5</v>
      </c>
      <c r="AG465" s="18">
        <v>5.7077625570776254E-5</v>
      </c>
      <c r="AH465" s="18">
        <v>5.7077625570776254E-5</v>
      </c>
      <c r="AI465" s="18">
        <v>5.7077625570776254E-5</v>
      </c>
      <c r="AJ465" s="18">
        <v>5.7077625570776254E-5</v>
      </c>
      <c r="AK465" s="18">
        <v>5.7077625570776254E-5</v>
      </c>
      <c r="AL465" s="18">
        <v>5.7077625570776254E-5</v>
      </c>
      <c r="AM465" s="18">
        <v>5.7077625570776254E-5</v>
      </c>
      <c r="AN465" s="18">
        <v>5.7077625570776254E-5</v>
      </c>
      <c r="AO465" s="18">
        <v>5.7077625570776254E-5</v>
      </c>
      <c r="AP465" s="18">
        <v>5.7077625570776254E-5</v>
      </c>
      <c r="AQ465" s="18">
        <v>5.7077625570776254E-5</v>
      </c>
      <c r="AR465" s="18">
        <v>5.7077625570776254E-5</v>
      </c>
      <c r="AS465" s="18">
        <v>5.7077625570776254E-5</v>
      </c>
      <c r="AT465" s="18">
        <v>6.2900228310501592E-5</v>
      </c>
      <c r="AU465" s="18">
        <v>6.8757077625569715E-5</v>
      </c>
      <c r="AV465" s="18">
        <v>7.4613926940637852E-5</v>
      </c>
      <c r="AW465" s="18">
        <v>8.0470776255707656E-5</v>
      </c>
      <c r="AX465" s="18">
        <v>8.6327625570775793E-5</v>
      </c>
      <c r="AY465" s="18">
        <v>9.2184474885843929E-5</v>
      </c>
      <c r="AZ465" s="18">
        <v>9.8041324200912066E-5</v>
      </c>
      <c r="BA465" s="18">
        <v>1.0389817351598186E-4</v>
      </c>
      <c r="BB465" s="18">
        <v>1.0975502283104998E-4</v>
      </c>
      <c r="BC465" s="18">
        <v>1.1561187214611812E-4</v>
      </c>
      <c r="BD465" s="18">
        <v>1.2146872146118625E-4</v>
      </c>
      <c r="BE465" s="18">
        <v>1.273255707762544E-4</v>
      </c>
      <c r="BF465" s="18">
        <v>1.3318242009132419E-4</v>
      </c>
      <c r="BG465" s="18">
        <v>1.3903926940639233E-4</v>
      </c>
      <c r="BH465" s="18">
        <v>1.4489611872146047E-4</v>
      </c>
      <c r="BI465" s="18">
        <v>1.507529680365286E-4</v>
      </c>
      <c r="BJ465" s="18">
        <v>1.5660981735159837E-4</v>
      </c>
      <c r="BK465" s="18">
        <v>1.624666666666665E-4</v>
      </c>
      <c r="BL465" s="18">
        <v>1.6832351598173464E-4</v>
      </c>
      <c r="BM465" s="18">
        <v>1.7418036529680278E-4</v>
      </c>
      <c r="BN465" s="18">
        <v>1.8003721461187092E-4</v>
      </c>
      <c r="BO465" s="18">
        <v>1.8589406392694071E-4</v>
      </c>
      <c r="BP465" s="18">
        <v>1.9178538812785387E-4</v>
      </c>
      <c r="BQ465" s="18">
        <v>1.8668607305936071E-4</v>
      </c>
      <c r="BR465" s="18">
        <v>1.8162442922374427E-4</v>
      </c>
      <c r="BS465" s="18">
        <v>1.7610958904109588E-4</v>
      </c>
      <c r="BT465" s="18">
        <v>1.7116095890410958E-4</v>
      </c>
      <c r="BU465" s="18">
        <v>1.6560730593607307E-4</v>
      </c>
      <c r="BV465" s="18">
        <v>1.5634360730593607E-4</v>
      </c>
      <c r="BW465" s="18">
        <v>1.4613242009132418E-4</v>
      </c>
      <c r="BX465" s="18">
        <v>1.3622488584474885E-4</v>
      </c>
      <c r="BY465" s="18">
        <v>1.3574543378995434E-4</v>
      </c>
      <c r="BZ465" s="18">
        <v>1.3257648401826484E-4</v>
      </c>
      <c r="CA465" s="18">
        <v>1.3001369863013698E-4</v>
      </c>
      <c r="CB465" s="18">
        <v>1.2158333333333333E-4</v>
      </c>
      <c r="CC465" s="18">
        <v>1.2292009132420091E-4</v>
      </c>
      <c r="CD465" s="18">
        <v>1.1225536529680364E-4</v>
      </c>
      <c r="CE465" s="18">
        <v>1.1052591324200914E-4</v>
      </c>
      <c r="CF465" s="18">
        <v>1.0962933789954338E-4</v>
      </c>
      <c r="CG465" s="18">
        <v>1.0816484018264841E-4</v>
      </c>
      <c r="CH465" s="18">
        <v>9.85978310502283E-5</v>
      </c>
      <c r="CI465" s="18">
        <v>8.8538584474885846E-5</v>
      </c>
      <c r="CJ465" s="18">
        <v>7.91230593607306E-5</v>
      </c>
      <c r="CK465" s="18">
        <v>7.6333390410958908E-5</v>
      </c>
      <c r="CL465" s="18">
        <v>7.3543721461187216E-5</v>
      </c>
      <c r="CM465" s="18">
        <v>7.1170547945205469E-5</v>
      </c>
      <c r="CN465" s="18">
        <v>6.872163242009132E-5</v>
      </c>
      <c r="CO465" s="18">
        <v>6.6272716894977171E-5</v>
      </c>
      <c r="CP465" s="18">
        <v>6.3995245433907911E-5</v>
      </c>
      <c r="CQ465" s="18">
        <v>6.1156965753533468E-5</v>
      </c>
      <c r="CR465" s="18">
        <v>5.8478613013824758E-5</v>
      </c>
      <c r="CS465" s="18">
        <v>5.5960187214622317E-5</v>
      </c>
      <c r="CT465" s="18">
        <v>5.3601688356191923E-5</v>
      </c>
      <c r="CU465" s="18">
        <v>5.1403116438427269E-5</v>
      </c>
      <c r="CV465" s="18">
        <v>4.9364471461275189E-5</v>
      </c>
      <c r="CW465" s="18">
        <v>4.7485753424735696E-5</v>
      </c>
      <c r="CX465" s="18">
        <v>4.5766962328861938E-5</v>
      </c>
      <c r="CY465" s="18">
        <v>4.420809817360076E-5</v>
      </c>
      <c r="CZ465" s="18">
        <v>4.2809160959005316E-5</v>
      </c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9"/>
      <c r="DS465" s="9"/>
      <c r="DT465" s="9"/>
      <c r="DU465" s="9"/>
      <c r="DV465" s="9"/>
      <c r="DW465" s="9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</row>
    <row r="466" spans="1:171" x14ac:dyDescent="0.25">
      <c r="D466" s="40"/>
      <c r="E466" s="33"/>
      <c r="F466" s="119"/>
      <c r="G466" s="119"/>
      <c r="H466" s="119"/>
      <c r="I466" s="90"/>
      <c r="J466" s="90"/>
      <c r="K466" s="175"/>
      <c r="L466" s="47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</row>
    <row r="467" spans="1:171" s="49" customFormat="1" x14ac:dyDescent="0.25">
      <c r="A467" s="217" t="str">
        <f t="shared" ref="A467:A471" si="47">L467</f>
        <v>rfg_maxcap_core</v>
      </c>
      <c r="B467" s="43" t="s">
        <v>206</v>
      </c>
      <c r="C467" s="44" t="s">
        <v>212</v>
      </c>
      <c r="D467" s="90" t="s">
        <v>26</v>
      </c>
      <c r="E467" s="46" t="s">
        <v>44</v>
      </c>
      <c r="F467" s="117" t="s">
        <v>63</v>
      </c>
      <c r="G467" s="117" t="s">
        <v>53</v>
      </c>
      <c r="H467" s="117" t="s">
        <v>64</v>
      </c>
      <c r="I467" s="90"/>
      <c r="J467" s="90"/>
      <c r="K467" s="175" t="s">
        <v>0</v>
      </c>
      <c r="L467" s="47" t="str">
        <f>C467&amp;"_"&amp;H467&amp;"_"&amp;E467</f>
        <v>rfg_maxcap_core</v>
      </c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  <c r="AB467" s="114"/>
      <c r="AC467" s="114"/>
      <c r="AD467" s="114"/>
      <c r="AE467" s="114"/>
      <c r="AF467" s="114"/>
      <c r="AG467" s="114"/>
      <c r="AH467" s="114"/>
      <c r="AI467" s="114"/>
      <c r="AJ467" s="114"/>
      <c r="AK467" s="114"/>
      <c r="AL467" s="114"/>
      <c r="AM467" s="114"/>
      <c r="AN467" s="114"/>
      <c r="AO467" s="114"/>
      <c r="AP467" s="114"/>
      <c r="AQ467" s="114"/>
      <c r="AR467" s="114"/>
      <c r="AS467" s="114"/>
      <c r="AT467" s="114"/>
      <c r="AU467" s="114"/>
      <c r="AV467" s="114"/>
      <c r="AW467" s="114"/>
      <c r="AX467" s="114"/>
      <c r="AY467" s="114"/>
      <c r="AZ467" s="114"/>
      <c r="BA467" s="114"/>
      <c r="BB467" s="114"/>
      <c r="BC467" s="114"/>
      <c r="BD467" s="114"/>
      <c r="BE467" s="114"/>
      <c r="BF467" s="114"/>
      <c r="BG467" s="114"/>
      <c r="BH467" s="114"/>
      <c r="BI467" s="114"/>
      <c r="BJ467" s="114"/>
      <c r="BK467" s="114"/>
      <c r="BL467" s="114"/>
      <c r="BM467" s="114"/>
      <c r="BN467" s="114"/>
      <c r="BO467" s="114"/>
      <c r="BP467" s="114"/>
      <c r="BQ467" s="114"/>
      <c r="BR467" s="114"/>
      <c r="BS467" s="114"/>
      <c r="BT467" s="114"/>
      <c r="BU467" s="114"/>
      <c r="BV467" s="114"/>
      <c r="BW467" s="114"/>
      <c r="BX467" s="114"/>
      <c r="BY467" s="114"/>
      <c r="BZ467" s="114"/>
      <c r="CA467" s="114"/>
      <c r="CB467" s="114"/>
      <c r="CC467" s="114"/>
      <c r="CD467" s="114"/>
      <c r="CE467" s="114"/>
      <c r="CF467" s="114"/>
      <c r="CG467" s="114"/>
      <c r="CH467" s="114"/>
      <c r="CI467" s="114"/>
      <c r="CJ467" s="114"/>
      <c r="CK467" s="114"/>
      <c r="CL467" s="114"/>
      <c r="CM467" s="114"/>
      <c r="CN467" s="114"/>
      <c r="CO467" s="114"/>
      <c r="CP467" s="114"/>
      <c r="CQ467" s="114"/>
      <c r="CR467" s="114"/>
      <c r="CS467" s="114"/>
      <c r="CT467" s="114"/>
      <c r="CU467" s="33"/>
      <c r="CV467" s="33"/>
      <c r="CW467" s="33"/>
      <c r="DR467" s="33"/>
      <c r="DS467" s="33"/>
      <c r="DT467" s="33"/>
      <c r="DU467" s="33"/>
      <c r="DV467" s="33"/>
      <c r="DW467" s="33"/>
    </row>
    <row r="468" spans="1:171" s="49" customFormat="1" x14ac:dyDescent="0.25">
      <c r="A468" s="217" t="str">
        <f t="shared" si="47"/>
        <v>rfg_maxcap_rimFSU</v>
      </c>
      <c r="B468" s="43" t="s">
        <v>206</v>
      </c>
      <c r="C468" s="44" t="s">
        <v>212</v>
      </c>
      <c r="D468" s="90" t="s">
        <v>48</v>
      </c>
      <c r="E468" s="46" t="s">
        <v>205</v>
      </c>
      <c r="F468" s="117" t="s">
        <v>63</v>
      </c>
      <c r="G468" s="117" t="s">
        <v>53</v>
      </c>
      <c r="H468" s="117" t="s">
        <v>64</v>
      </c>
      <c r="I468" s="90"/>
      <c r="J468" s="90"/>
      <c r="K468" s="175" t="s">
        <v>0</v>
      </c>
      <c r="L468" s="47" t="str">
        <f>C468&amp;"_"&amp;H468&amp;"_"&amp;E468</f>
        <v>rfg_maxcap_rimFSU</v>
      </c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  <c r="AE468" s="114"/>
      <c r="AF468" s="114"/>
      <c r="AG468" s="114"/>
      <c r="AH468" s="114"/>
      <c r="AI468" s="114"/>
      <c r="AJ468" s="114"/>
      <c r="AK468" s="114"/>
      <c r="AL468" s="114"/>
      <c r="AM468" s="114"/>
      <c r="AN468" s="114"/>
      <c r="AO468" s="114"/>
      <c r="AP468" s="114"/>
      <c r="AQ468" s="114"/>
      <c r="AR468" s="114"/>
      <c r="AS468" s="114"/>
      <c r="AT468" s="114"/>
      <c r="AU468" s="114"/>
      <c r="AV468" s="114"/>
      <c r="AW468" s="114"/>
      <c r="AX468" s="114"/>
      <c r="AY468" s="114"/>
      <c r="AZ468" s="114"/>
      <c r="BA468" s="114"/>
      <c r="BB468" s="114"/>
      <c r="BC468" s="114"/>
      <c r="BD468" s="114"/>
      <c r="BE468" s="114"/>
      <c r="BF468" s="114"/>
      <c r="BG468" s="114"/>
      <c r="BH468" s="114"/>
      <c r="BI468" s="114"/>
      <c r="BJ468" s="114"/>
      <c r="BK468" s="114"/>
      <c r="BL468" s="114"/>
      <c r="BM468" s="114"/>
      <c r="BN468" s="114"/>
      <c r="BO468" s="114"/>
      <c r="BP468" s="114"/>
      <c r="BQ468" s="114"/>
      <c r="BR468" s="114"/>
      <c r="BS468" s="114"/>
      <c r="BT468" s="114"/>
      <c r="BU468" s="114"/>
      <c r="BV468" s="114"/>
      <c r="BW468" s="114"/>
      <c r="BX468" s="114"/>
      <c r="BY468" s="114"/>
      <c r="BZ468" s="114"/>
      <c r="CA468" s="114"/>
      <c r="CB468" s="114"/>
      <c r="CC468" s="114"/>
      <c r="CD468" s="114"/>
      <c r="CE468" s="114"/>
      <c r="CF468" s="114"/>
      <c r="CG468" s="114"/>
      <c r="CH468" s="114"/>
      <c r="CI468" s="114"/>
      <c r="CJ468" s="114"/>
      <c r="CK468" s="114"/>
      <c r="CL468" s="114"/>
      <c r="CM468" s="114"/>
      <c r="CN468" s="114"/>
      <c r="CO468" s="114"/>
      <c r="CP468" s="114"/>
      <c r="CQ468" s="114"/>
      <c r="CR468" s="114"/>
      <c r="CS468" s="114"/>
      <c r="CT468" s="114"/>
      <c r="CU468" s="33"/>
      <c r="CV468" s="33"/>
      <c r="CW468" s="33"/>
      <c r="DR468" s="33"/>
      <c r="DS468" s="33"/>
      <c r="DT468" s="33"/>
      <c r="DU468" s="33"/>
      <c r="DV468" s="33"/>
      <c r="DW468" s="33"/>
    </row>
    <row r="469" spans="1:171" s="49" customFormat="1" x14ac:dyDescent="0.25">
      <c r="A469" s="217" t="str">
        <f t="shared" si="47"/>
        <v>rfg_maxcap_rim</v>
      </c>
      <c r="B469" s="43" t="s">
        <v>206</v>
      </c>
      <c r="C469" s="44" t="s">
        <v>212</v>
      </c>
      <c r="D469" s="90" t="s">
        <v>204</v>
      </c>
      <c r="E469" s="46" t="s">
        <v>152</v>
      </c>
      <c r="F469" s="117" t="s">
        <v>63</v>
      </c>
      <c r="G469" s="117" t="s">
        <v>53</v>
      </c>
      <c r="H469" s="117" t="s">
        <v>64</v>
      </c>
      <c r="I469" s="90"/>
      <c r="J469" s="90"/>
      <c r="K469" s="175" t="s">
        <v>0</v>
      </c>
      <c r="L469" s="47" t="str">
        <f>C469&amp;"_"&amp;H469&amp;"_"&amp;E469</f>
        <v>rfg_maxcap_rim</v>
      </c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  <c r="AE469" s="114"/>
      <c r="AF469" s="114"/>
      <c r="AG469" s="114"/>
      <c r="AH469" s="114"/>
      <c r="AI469" s="114"/>
      <c r="AJ469" s="114"/>
      <c r="AK469" s="114"/>
      <c r="AL469" s="114"/>
      <c r="AM469" s="114"/>
      <c r="AN469" s="114"/>
      <c r="AO469" s="114"/>
      <c r="AP469" s="114"/>
      <c r="AQ469" s="114"/>
      <c r="AR469" s="114"/>
      <c r="AS469" s="114"/>
      <c r="AT469" s="114"/>
      <c r="AU469" s="114"/>
      <c r="AV469" s="114"/>
      <c r="AW469" s="114"/>
      <c r="AX469" s="114"/>
      <c r="AY469" s="114"/>
      <c r="AZ469" s="114"/>
      <c r="BA469" s="114"/>
      <c r="BB469" s="114"/>
      <c r="BC469" s="114"/>
      <c r="BD469" s="114"/>
      <c r="BE469" s="114"/>
      <c r="BF469" s="114"/>
      <c r="BG469" s="114"/>
      <c r="BH469" s="114"/>
      <c r="BI469" s="114"/>
      <c r="BJ469" s="114"/>
      <c r="BK469" s="114"/>
      <c r="BL469" s="114"/>
      <c r="BM469" s="114"/>
      <c r="BN469" s="114"/>
      <c r="BO469" s="114"/>
      <c r="BP469" s="114"/>
      <c r="BQ469" s="114"/>
      <c r="BR469" s="114"/>
      <c r="BS469" s="114"/>
      <c r="BT469" s="114"/>
      <c r="BU469" s="114"/>
      <c r="BV469" s="114"/>
      <c r="BW469" s="114"/>
      <c r="BX469" s="114"/>
      <c r="BY469" s="114"/>
      <c r="BZ469" s="114"/>
      <c r="CA469" s="114"/>
      <c r="CB469" s="114"/>
      <c r="CC469" s="114"/>
      <c r="CD469" s="114"/>
      <c r="CE469" s="114"/>
      <c r="CF469" s="114"/>
      <c r="CG469" s="114"/>
      <c r="CH469" s="114"/>
      <c r="CI469" s="114"/>
      <c r="CJ469" s="114"/>
      <c r="CK469" s="114"/>
      <c r="CL469" s="114"/>
      <c r="CM469" s="114"/>
      <c r="CN469" s="114"/>
      <c r="CO469" s="114"/>
      <c r="CP469" s="114"/>
      <c r="CQ469" s="114"/>
      <c r="CR469" s="114"/>
      <c r="CS469" s="114"/>
      <c r="CT469" s="114"/>
      <c r="CU469" s="33"/>
      <c r="CV469" s="33"/>
      <c r="CW469" s="33"/>
      <c r="DR469" s="33"/>
      <c r="DS469" s="33"/>
      <c r="DT469" s="33"/>
      <c r="DU469" s="33"/>
      <c r="DV469" s="33"/>
      <c r="DW469" s="33"/>
    </row>
    <row r="470" spans="1:171" s="49" customFormat="1" x14ac:dyDescent="0.25">
      <c r="A470" s="217" t="str">
        <f t="shared" si="47"/>
        <v>rfg_maxcap_peri</v>
      </c>
      <c r="B470" s="43" t="s">
        <v>206</v>
      </c>
      <c r="C470" s="44" t="s">
        <v>212</v>
      </c>
      <c r="D470" s="90" t="s">
        <v>204</v>
      </c>
      <c r="E470" s="46" t="s">
        <v>45</v>
      </c>
      <c r="F470" s="117" t="s">
        <v>63</v>
      </c>
      <c r="G470" s="117" t="s">
        <v>53</v>
      </c>
      <c r="H470" s="117" t="s">
        <v>64</v>
      </c>
      <c r="I470" s="90"/>
      <c r="J470" s="90"/>
      <c r="K470" s="175" t="s">
        <v>0</v>
      </c>
      <c r="L470" s="47" t="str">
        <f>C470&amp;"_"&amp;H470&amp;"_"&amp;E470</f>
        <v>rfg_maxcap_peri</v>
      </c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  <c r="AE470" s="114"/>
      <c r="AF470" s="114"/>
      <c r="AG470" s="114"/>
      <c r="AH470" s="114"/>
      <c r="AI470" s="114"/>
      <c r="AJ470" s="114"/>
      <c r="AK470" s="114"/>
      <c r="AL470" s="114"/>
      <c r="AM470" s="114"/>
      <c r="AN470" s="114"/>
      <c r="AO470" s="114"/>
      <c r="AP470" s="114"/>
      <c r="AQ470" s="114"/>
      <c r="AR470" s="114"/>
      <c r="AS470" s="114"/>
      <c r="AT470" s="114"/>
      <c r="AU470" s="114"/>
      <c r="AV470" s="114"/>
      <c r="AW470" s="114"/>
      <c r="AX470" s="114"/>
      <c r="AY470" s="114"/>
      <c r="AZ470" s="114"/>
      <c r="BA470" s="114"/>
      <c r="BB470" s="114"/>
      <c r="BC470" s="114"/>
      <c r="BD470" s="114"/>
      <c r="BE470" s="114"/>
      <c r="BF470" s="114"/>
      <c r="BG470" s="114"/>
      <c r="BH470" s="114"/>
      <c r="BI470" s="114"/>
      <c r="BJ470" s="114"/>
      <c r="BK470" s="114"/>
      <c r="BL470" s="114"/>
      <c r="BM470" s="114"/>
      <c r="BN470" s="114"/>
      <c r="BO470" s="114"/>
      <c r="BP470" s="114"/>
      <c r="BQ470" s="114"/>
      <c r="BR470" s="114"/>
      <c r="BS470" s="114"/>
      <c r="BT470" s="114"/>
      <c r="BU470" s="114"/>
      <c r="BV470" s="114"/>
      <c r="BW470" s="114"/>
      <c r="BX470" s="114"/>
      <c r="BY470" s="114"/>
      <c r="BZ470" s="114"/>
      <c r="CA470" s="114"/>
      <c r="CB470" s="114"/>
      <c r="CC470" s="114"/>
      <c r="CD470" s="114"/>
      <c r="CE470" s="114"/>
      <c r="CF470" s="114"/>
      <c r="CG470" s="114"/>
      <c r="CH470" s="114"/>
      <c r="CI470" s="114"/>
      <c r="CJ470" s="114"/>
      <c r="CK470" s="114"/>
      <c r="CL470" s="114"/>
      <c r="CM470" s="114"/>
      <c r="CN470" s="114"/>
      <c r="CO470" s="114"/>
      <c r="CP470" s="114"/>
      <c r="CQ470" s="114"/>
      <c r="CR470" s="114"/>
      <c r="CS470" s="114"/>
      <c r="CT470" s="114"/>
      <c r="CU470" s="33"/>
      <c r="CV470" s="33"/>
      <c r="CW470" s="33"/>
      <c r="DR470" s="33"/>
      <c r="DS470" s="33"/>
      <c r="DT470" s="33"/>
      <c r="DU470" s="33"/>
      <c r="DV470" s="33"/>
      <c r="DW470" s="33"/>
    </row>
    <row r="471" spans="1:171" s="49" customFormat="1" x14ac:dyDescent="0.25">
      <c r="A471" s="217" t="str">
        <f t="shared" si="47"/>
        <v>rfg_maxcap_glob</v>
      </c>
      <c r="B471" s="43" t="s">
        <v>206</v>
      </c>
      <c r="C471" s="44" t="s">
        <v>212</v>
      </c>
      <c r="D471" s="90" t="s">
        <v>15</v>
      </c>
      <c r="E471" s="46" t="s">
        <v>46</v>
      </c>
      <c r="F471" s="117" t="s">
        <v>63</v>
      </c>
      <c r="G471" s="117" t="s">
        <v>53</v>
      </c>
      <c r="H471" s="117" t="s">
        <v>64</v>
      </c>
      <c r="I471" s="90"/>
      <c r="J471" s="90"/>
      <c r="K471" s="175" t="s">
        <v>0</v>
      </c>
      <c r="L471" s="47" t="str">
        <f>C471&amp;"_"&amp;H471&amp;"_"&amp;E471</f>
        <v>rfg_maxcap_glob</v>
      </c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  <c r="AE471" s="114"/>
      <c r="AF471" s="114"/>
      <c r="AG471" s="114"/>
      <c r="AH471" s="114"/>
      <c r="AI471" s="114"/>
      <c r="AJ471" s="114"/>
      <c r="AK471" s="114"/>
      <c r="AL471" s="114"/>
      <c r="AM471" s="114"/>
      <c r="AN471" s="114"/>
      <c r="AO471" s="114"/>
      <c r="AP471" s="114"/>
      <c r="AQ471" s="114"/>
      <c r="AR471" s="114"/>
      <c r="AS471" s="114"/>
      <c r="AT471" s="114"/>
      <c r="AU471" s="114"/>
      <c r="AV471" s="114"/>
      <c r="AW471" s="114"/>
      <c r="AX471" s="114"/>
      <c r="AY471" s="114"/>
      <c r="AZ471" s="114"/>
      <c r="BA471" s="114"/>
      <c r="BB471" s="114"/>
      <c r="BC471" s="114"/>
      <c r="BD471" s="114"/>
      <c r="BE471" s="114"/>
      <c r="BF471" s="114"/>
      <c r="BG471" s="114"/>
      <c r="BH471" s="114"/>
      <c r="BI471" s="114"/>
      <c r="BJ471" s="114"/>
      <c r="BK471" s="114"/>
      <c r="BL471" s="114"/>
      <c r="BM471" s="114"/>
      <c r="BN471" s="114"/>
      <c r="BO471" s="114"/>
      <c r="BP471" s="114"/>
      <c r="BQ471" s="114"/>
      <c r="BR471" s="114"/>
      <c r="BS471" s="114"/>
      <c r="BT471" s="114"/>
      <c r="BU471" s="114"/>
      <c r="BV471" s="114"/>
      <c r="BW471" s="114"/>
      <c r="BX471" s="114"/>
      <c r="BY471" s="114"/>
      <c r="BZ471" s="114"/>
      <c r="CA471" s="114"/>
      <c r="CB471" s="114"/>
      <c r="CC471" s="114"/>
      <c r="CD471" s="114"/>
      <c r="CE471" s="114"/>
      <c r="CF471" s="114"/>
      <c r="CG471" s="114"/>
      <c r="CH471" s="114"/>
      <c r="CI471" s="114"/>
      <c r="CJ471" s="114"/>
      <c r="CK471" s="114"/>
      <c r="CL471" s="114"/>
      <c r="CM471" s="114"/>
      <c r="CN471" s="114"/>
      <c r="CO471" s="114"/>
      <c r="CP471" s="114"/>
      <c r="CQ471" s="114"/>
      <c r="CR471" s="114"/>
      <c r="CS471" s="114"/>
      <c r="CT471" s="114"/>
      <c r="CU471" s="33"/>
      <c r="CV471" s="33"/>
      <c r="CW471" s="33"/>
      <c r="DR471" s="33"/>
      <c r="DS471" s="33"/>
      <c r="DT471" s="33"/>
      <c r="DU471" s="33"/>
      <c r="DV471" s="33"/>
      <c r="DW471" s="33"/>
    </row>
    <row r="473" spans="1:171" s="57" customFormat="1" x14ac:dyDescent="0.25">
      <c r="A473" s="219"/>
      <c r="B473" s="60" t="s">
        <v>231</v>
      </c>
      <c r="C473" s="56"/>
      <c r="D473" s="56"/>
      <c r="E473" s="56"/>
      <c r="F473" s="60"/>
      <c r="G473" s="60"/>
      <c r="H473" s="60"/>
      <c r="I473" s="60"/>
      <c r="J473" s="60"/>
      <c r="K473" s="173"/>
      <c r="L473" s="58"/>
      <c r="M473" s="59">
        <v>1920</v>
      </c>
      <c r="N473" s="59">
        <v>1921</v>
      </c>
      <c r="O473" s="59">
        <v>1922</v>
      </c>
      <c r="P473" s="59">
        <v>1923</v>
      </c>
      <c r="Q473" s="59">
        <v>1924</v>
      </c>
      <c r="R473" s="59">
        <v>1925</v>
      </c>
      <c r="S473" s="59">
        <v>1926</v>
      </c>
      <c r="T473" s="59">
        <v>1927</v>
      </c>
      <c r="U473" s="59">
        <v>1928</v>
      </c>
      <c r="V473" s="59">
        <v>1929</v>
      </c>
      <c r="W473" s="59">
        <v>1930</v>
      </c>
      <c r="X473" s="59">
        <v>1931</v>
      </c>
      <c r="Y473" s="59">
        <v>1932</v>
      </c>
      <c r="Z473" s="59">
        <v>1933</v>
      </c>
      <c r="AA473" s="59">
        <v>1934</v>
      </c>
      <c r="AB473" s="59">
        <v>1935</v>
      </c>
      <c r="AC473" s="59">
        <v>1936</v>
      </c>
      <c r="AD473" s="59">
        <v>1937</v>
      </c>
      <c r="AE473" s="59">
        <v>1938</v>
      </c>
      <c r="AF473" s="59">
        <v>1939</v>
      </c>
      <c r="AG473" s="59">
        <v>1940</v>
      </c>
      <c r="AH473" s="59">
        <v>1941</v>
      </c>
      <c r="AI473" s="59">
        <v>1942</v>
      </c>
      <c r="AJ473" s="59">
        <v>1943</v>
      </c>
      <c r="AK473" s="59">
        <v>1944</v>
      </c>
      <c r="AL473" s="59">
        <v>1945</v>
      </c>
      <c r="AM473" s="59">
        <v>1946</v>
      </c>
      <c r="AN473" s="59">
        <v>1947</v>
      </c>
      <c r="AO473" s="59">
        <v>1948</v>
      </c>
      <c r="AP473" s="59">
        <v>1949</v>
      </c>
      <c r="AQ473" s="59">
        <v>1950</v>
      </c>
      <c r="AR473" s="59">
        <v>1951</v>
      </c>
      <c r="AS473" s="59">
        <v>1952</v>
      </c>
      <c r="AT473" s="59">
        <v>1953</v>
      </c>
      <c r="AU473" s="59">
        <v>1954</v>
      </c>
      <c r="AV473" s="59">
        <v>1955</v>
      </c>
      <c r="AW473" s="59">
        <v>1956</v>
      </c>
      <c r="AX473" s="59">
        <v>1957</v>
      </c>
      <c r="AY473" s="59">
        <v>1958</v>
      </c>
      <c r="AZ473" s="59">
        <v>1959</v>
      </c>
      <c r="BA473" s="59">
        <v>1960</v>
      </c>
      <c r="BB473" s="59">
        <v>1961</v>
      </c>
      <c r="BC473" s="59">
        <v>1962</v>
      </c>
      <c r="BD473" s="59">
        <v>1963</v>
      </c>
      <c r="BE473" s="59">
        <v>1964</v>
      </c>
      <c r="BF473" s="59">
        <v>1965</v>
      </c>
      <c r="BG473" s="59">
        <v>1966</v>
      </c>
      <c r="BH473" s="59">
        <v>1967</v>
      </c>
      <c r="BI473" s="59">
        <v>1968</v>
      </c>
      <c r="BJ473" s="59">
        <v>1969</v>
      </c>
      <c r="BK473" s="59">
        <v>1970</v>
      </c>
      <c r="BL473" s="59">
        <v>1971</v>
      </c>
      <c r="BM473" s="59">
        <v>1972</v>
      </c>
      <c r="BN473" s="59">
        <v>1973</v>
      </c>
      <c r="BO473" s="59">
        <v>1974</v>
      </c>
      <c r="BP473" s="59">
        <v>1975</v>
      </c>
      <c r="BQ473" s="59">
        <v>1976</v>
      </c>
      <c r="BR473" s="59">
        <v>1977</v>
      </c>
      <c r="BS473" s="59">
        <v>1978</v>
      </c>
      <c r="BT473" s="59">
        <v>1979</v>
      </c>
      <c r="BU473" s="59">
        <v>1980</v>
      </c>
      <c r="BV473" s="59">
        <v>1981</v>
      </c>
      <c r="BW473" s="59">
        <v>1982</v>
      </c>
      <c r="BX473" s="59">
        <v>1983</v>
      </c>
      <c r="BY473" s="59">
        <v>1984</v>
      </c>
      <c r="BZ473" s="59">
        <v>1985</v>
      </c>
      <c r="CA473" s="59">
        <v>1986</v>
      </c>
      <c r="CB473" s="59">
        <v>1987</v>
      </c>
      <c r="CC473" s="59">
        <v>1988</v>
      </c>
      <c r="CD473" s="59">
        <v>1989</v>
      </c>
      <c r="CE473" s="59">
        <v>1990</v>
      </c>
      <c r="CF473" s="59">
        <v>1991</v>
      </c>
      <c r="CG473" s="59">
        <v>1992</v>
      </c>
      <c r="CH473" s="59">
        <v>1993</v>
      </c>
      <c r="CI473" s="59">
        <v>1994</v>
      </c>
      <c r="CJ473" s="59">
        <v>1995</v>
      </c>
      <c r="CK473" s="59">
        <v>1996</v>
      </c>
      <c r="CL473" s="59">
        <v>1997</v>
      </c>
      <c r="CM473" s="59">
        <v>1998</v>
      </c>
      <c r="CN473" s="59">
        <v>1999</v>
      </c>
      <c r="CO473" s="59">
        <v>2000</v>
      </c>
      <c r="CP473" s="59">
        <v>2001</v>
      </c>
      <c r="CQ473" s="59">
        <v>2002</v>
      </c>
      <c r="CR473" s="59">
        <v>2003</v>
      </c>
      <c r="CS473" s="59">
        <v>2004</v>
      </c>
      <c r="CT473" s="59">
        <v>2005</v>
      </c>
      <c r="CU473" s="59">
        <v>2006</v>
      </c>
      <c r="CV473" s="59"/>
      <c r="CW473" s="59"/>
      <c r="CX473" s="59"/>
      <c r="DA473" s="56"/>
      <c r="DB473" s="56"/>
      <c r="DC473" s="56"/>
      <c r="DD473" s="56"/>
      <c r="DE473" s="56"/>
      <c r="DF473" s="56"/>
      <c r="DG473" s="56"/>
      <c r="DH473" s="56"/>
      <c r="DI473" s="56"/>
      <c r="DJ473" s="56"/>
      <c r="DK473" s="56"/>
      <c r="DL473" s="56"/>
      <c r="DM473" s="56"/>
      <c r="DN473" s="56"/>
      <c r="DO473" s="56"/>
      <c r="DP473" s="56"/>
      <c r="DQ473" s="56"/>
      <c r="DR473" s="56"/>
      <c r="DS473" s="56"/>
      <c r="DT473" s="56"/>
      <c r="DU473" s="56"/>
      <c r="DV473" s="56"/>
      <c r="DW473" s="56"/>
    </row>
    <row r="475" spans="1:171" x14ac:dyDescent="0.25">
      <c r="A475" s="217" t="str">
        <f>L475</f>
        <v>ldr_cumcap_core</v>
      </c>
      <c r="B475" s="134" t="s">
        <v>232</v>
      </c>
      <c r="C475" s="134" t="s">
        <v>234</v>
      </c>
      <c r="D475" s="134" t="s">
        <v>26</v>
      </c>
      <c r="E475" s="105" t="s">
        <v>44</v>
      </c>
      <c r="F475" s="106" t="s">
        <v>16</v>
      </c>
      <c r="G475" s="106" t="s">
        <v>53</v>
      </c>
      <c r="H475" s="106" t="s">
        <v>55</v>
      </c>
      <c r="I475" s="106">
        <v>1920</v>
      </c>
      <c r="J475" s="106">
        <v>2006</v>
      </c>
      <c r="K475" s="168" t="s">
        <v>75</v>
      </c>
      <c r="L475" s="81" t="str">
        <f>C475&amp;"_"&amp;H475&amp;"_"&amp;E475</f>
        <v>ldr_cumcap_core</v>
      </c>
      <c r="M475" s="9">
        <v>192.30500834971608</v>
      </c>
      <c r="N475" s="9">
        <v>413.45576795188953</v>
      </c>
      <c r="O475" s="9">
        <v>667.77914149438914</v>
      </c>
      <c r="P475" s="9">
        <v>960.25102106826341</v>
      </c>
      <c r="Q475" s="9">
        <v>1296.5936825782192</v>
      </c>
      <c r="R475" s="9">
        <v>1683.3877433146679</v>
      </c>
      <c r="S475" s="9">
        <v>2128.2009131615841</v>
      </c>
      <c r="T475" s="9">
        <v>2639.7360584855383</v>
      </c>
      <c r="U475" s="9">
        <v>3228.0014756080845</v>
      </c>
      <c r="V475" s="9">
        <v>3904.5067052990134</v>
      </c>
      <c r="W475" s="9">
        <v>4682.4877194435803</v>
      </c>
      <c r="X475" s="9">
        <v>5538.2668350026051</v>
      </c>
      <c r="Y475" s="9">
        <v>6479.6238621175326</v>
      </c>
      <c r="Z475" s="9">
        <v>7515.1165919439527</v>
      </c>
      <c r="AA475" s="9">
        <v>8654.1585947530148</v>
      </c>
      <c r="AB475" s="9">
        <v>9907.1047978429833</v>
      </c>
      <c r="AC475" s="9">
        <v>11285.345621241948</v>
      </c>
      <c r="AD475" s="9">
        <v>12801.41052698081</v>
      </c>
      <c r="AE475" s="9">
        <v>14469.081923293556</v>
      </c>
      <c r="AF475" s="9">
        <v>16303.520459237579</v>
      </c>
      <c r="AG475" s="9">
        <v>18321.402848776004</v>
      </c>
      <c r="AH475" s="9">
        <v>20541.073477268274</v>
      </c>
      <c r="AI475" s="9">
        <v>22982.711168609767</v>
      </c>
      <c r="AJ475" s="9">
        <v>25668.512629085417</v>
      </c>
      <c r="AK475" s="9">
        <v>28622.894235608626</v>
      </c>
      <c r="AL475" s="9">
        <v>31872.71400278416</v>
      </c>
      <c r="AM475" s="9">
        <v>35447.515746677243</v>
      </c>
      <c r="AN475" s="9">
        <v>39201.057577764979</v>
      </c>
      <c r="AO475" s="9">
        <v>43142.276500407104</v>
      </c>
      <c r="AP475" s="9">
        <v>47280.556369181337</v>
      </c>
      <c r="AQ475" s="9">
        <v>51625.75023139429</v>
      </c>
      <c r="AR475" s="9">
        <v>56188.203786717881</v>
      </c>
      <c r="AS475" s="9">
        <v>60978.780019807658</v>
      </c>
      <c r="AT475" s="9">
        <v>66008.885064551927</v>
      </c>
      <c r="AU475" s="9">
        <v>71290.495361533394</v>
      </c>
      <c r="AV475" s="9">
        <v>76836.186173363938</v>
      </c>
      <c r="AW475" s="9">
        <v>82659.16152578601</v>
      </c>
      <c r="AX475" s="9">
        <v>88773.285645829194</v>
      </c>
      <c r="AY475" s="9">
        <v>95193.115971874533</v>
      </c>
      <c r="AZ475" s="9">
        <v>101933.93781422212</v>
      </c>
      <c r="BA475" s="9">
        <v>109011.80074868712</v>
      </c>
      <c r="BB475" s="9">
        <v>116443.55682987535</v>
      </c>
      <c r="BC475" s="9">
        <v>124246.90071512299</v>
      </c>
      <c r="BD475" s="9">
        <v>132440.41179463299</v>
      </c>
      <c r="BE475" s="9">
        <v>141043.59842811854</v>
      </c>
      <c r="BF475" s="9">
        <v>150076.94439327833</v>
      </c>
      <c r="BG475" s="9">
        <v>159561.95765669615</v>
      </c>
      <c r="BH475" s="9">
        <v>169102.93899816158</v>
      </c>
      <c r="BI475" s="9">
        <v>178696.28528770615</v>
      </c>
      <c r="BJ475" s="9">
        <v>188388.84037381026</v>
      </c>
      <c r="BK475" s="9">
        <v>197510.62110938996</v>
      </c>
      <c r="BL475" s="9">
        <v>207844.15131537872</v>
      </c>
      <c r="BM475" s="9">
        <v>219854.54695011547</v>
      </c>
      <c r="BN475" s="9">
        <v>232877.79378360327</v>
      </c>
      <c r="BO475" s="9">
        <v>243832.49859184722</v>
      </c>
      <c r="BP475" s="9">
        <v>252614.62227890315</v>
      </c>
      <c r="BQ475" s="9">
        <v>262339.21777627728</v>
      </c>
      <c r="BR475" s="9">
        <v>273211.30330244789</v>
      </c>
      <c r="BS475" s="9">
        <v>284340.42659506889</v>
      </c>
      <c r="BT475" s="9">
        <v>295270.65161603189</v>
      </c>
      <c r="BU475" s="9">
        <v>304854.48833654029</v>
      </c>
      <c r="BV475" s="9">
        <v>313927.30949755799</v>
      </c>
      <c r="BW475" s="9">
        <v>322235.13730604469</v>
      </c>
      <c r="BX475" s="9">
        <v>332336.10953286407</v>
      </c>
      <c r="BY475" s="9">
        <v>343498.89253299643</v>
      </c>
      <c r="BZ475" s="9">
        <v>355573.54760934581</v>
      </c>
      <c r="CA475" s="9">
        <v>367740.00188799883</v>
      </c>
      <c r="CB475" s="9">
        <v>381139.6254509319</v>
      </c>
      <c r="CC475" s="9">
        <v>394756.50712598377</v>
      </c>
      <c r="CD475" s="9">
        <v>408370.32882762549</v>
      </c>
      <c r="CE475" s="9">
        <v>421182.43749581475</v>
      </c>
      <c r="CF475" s="9">
        <v>433927.22674898122</v>
      </c>
      <c r="CG475" s="9">
        <v>447684.86720089882</v>
      </c>
      <c r="CH475" s="9">
        <v>462317.66004811181</v>
      </c>
      <c r="CI475" s="9">
        <v>477654.24677965336</v>
      </c>
      <c r="CJ475" s="9">
        <v>492501.23776557512</v>
      </c>
      <c r="CK475" s="9">
        <v>507593.02662430675</v>
      </c>
      <c r="CL475" s="9">
        <v>522641.97585529659</v>
      </c>
      <c r="CM475" s="9">
        <v>535512.22401827818</v>
      </c>
      <c r="CN475" s="9">
        <v>554334.12046395103</v>
      </c>
      <c r="CO475" s="9">
        <v>573829.21105985111</v>
      </c>
      <c r="CP475" s="9">
        <v>593890.39673662407</v>
      </c>
      <c r="CQ475" s="9">
        <v>614612.53666998388</v>
      </c>
      <c r="CR475" s="9">
        <v>636659.64508992748</v>
      </c>
    </row>
    <row r="476" spans="1:171" x14ac:dyDescent="0.25">
      <c r="A476" s="217" t="str">
        <f>L476</f>
        <v>ldr_cumcap_rimFSU</v>
      </c>
      <c r="B476" s="90" t="s">
        <v>232</v>
      </c>
      <c r="C476" s="90" t="s">
        <v>234</v>
      </c>
      <c r="D476" s="90" t="s">
        <v>48</v>
      </c>
      <c r="E476" s="46" t="s">
        <v>205</v>
      </c>
      <c r="F476" s="90" t="s">
        <v>16</v>
      </c>
      <c r="G476" s="90" t="s">
        <v>53</v>
      </c>
      <c r="H476" s="90" t="s">
        <v>55</v>
      </c>
      <c r="I476" s="90"/>
      <c r="J476" s="90"/>
      <c r="K476" s="175" t="s">
        <v>48</v>
      </c>
      <c r="L476" s="47" t="str">
        <f>C476&amp;"_"&amp;H476&amp;"_"&amp;E476</f>
        <v>ldr_cumcap_rimFSU</v>
      </c>
    </row>
    <row r="477" spans="1:171" x14ac:dyDescent="0.25">
      <c r="A477" s="217" t="str">
        <f>L477</f>
        <v>ldr_cumcap_rim</v>
      </c>
      <c r="B477" s="90" t="s">
        <v>232</v>
      </c>
      <c r="C477" s="90" t="s">
        <v>234</v>
      </c>
      <c r="D477" s="90" t="s">
        <v>204</v>
      </c>
      <c r="E477" s="46" t="s">
        <v>152</v>
      </c>
      <c r="F477" s="90" t="s">
        <v>16</v>
      </c>
      <c r="G477" s="90" t="s">
        <v>53</v>
      </c>
      <c r="H477" s="90" t="s">
        <v>55</v>
      </c>
      <c r="I477" s="90"/>
      <c r="J477" s="90"/>
      <c r="K477" s="175" t="s">
        <v>48</v>
      </c>
      <c r="L477" s="47" t="str">
        <f>C477&amp;"_"&amp;H477&amp;"_"&amp;E477</f>
        <v>ldr_cumcap_rim</v>
      </c>
    </row>
    <row r="478" spans="1:171" x14ac:dyDescent="0.25">
      <c r="A478" s="217" t="str">
        <f>L478</f>
        <v>ldr_cumcap_peri</v>
      </c>
      <c r="B478" s="90" t="s">
        <v>232</v>
      </c>
      <c r="C478" s="90" t="s">
        <v>234</v>
      </c>
      <c r="D478" s="90" t="s">
        <v>204</v>
      </c>
      <c r="E478" s="46" t="s">
        <v>45</v>
      </c>
      <c r="F478" s="90" t="s">
        <v>16</v>
      </c>
      <c r="G478" s="90" t="s">
        <v>53</v>
      </c>
      <c r="H478" s="90" t="s">
        <v>55</v>
      </c>
      <c r="I478" s="90"/>
      <c r="J478" s="90"/>
      <c r="K478" s="175" t="s">
        <v>48</v>
      </c>
      <c r="L478" s="47" t="str">
        <f>C478&amp;"_"&amp;H478&amp;"_"&amp;E478</f>
        <v>ldr_cumcap_peri</v>
      </c>
    </row>
    <row r="479" spans="1:171" x14ac:dyDescent="0.25">
      <c r="A479" s="217" t="str">
        <f>L479</f>
        <v>ldr_cumcap_glob</v>
      </c>
      <c r="B479" s="134" t="s">
        <v>232</v>
      </c>
      <c r="C479" s="134" t="s">
        <v>234</v>
      </c>
      <c r="D479" s="134" t="s">
        <v>15</v>
      </c>
      <c r="E479" s="105" t="s">
        <v>46</v>
      </c>
      <c r="F479" s="106" t="s">
        <v>16</v>
      </c>
      <c r="G479" s="106" t="s">
        <v>53</v>
      </c>
      <c r="H479" s="106" t="s">
        <v>55</v>
      </c>
      <c r="I479" s="106">
        <v>1920</v>
      </c>
      <c r="J479" s="106">
        <v>2006</v>
      </c>
      <c r="K479" s="168" t="s">
        <v>75</v>
      </c>
      <c r="L479" s="81" t="str">
        <f>C479&amp;"_"&amp;H479&amp;"_"&amp;E479</f>
        <v>ldr_cumcap_glob</v>
      </c>
      <c r="M479" s="9">
        <v>549.44288099918879</v>
      </c>
      <c r="N479" s="9">
        <v>1181.3021941482559</v>
      </c>
      <c r="O479" s="9">
        <v>1907.9404042696833</v>
      </c>
      <c r="P479" s="9">
        <v>2743.5743459093246</v>
      </c>
      <c r="Q479" s="9">
        <v>3704.5533787949116</v>
      </c>
      <c r="R479" s="9">
        <v>4809.6792666133369</v>
      </c>
      <c r="S479" s="9">
        <v>6080.574037604526</v>
      </c>
      <c r="T479" s="9">
        <v>7542.1030242443931</v>
      </c>
      <c r="U479" s="9">
        <v>9222.86135888024</v>
      </c>
      <c r="V479" s="9">
        <v>11155.733443711464</v>
      </c>
      <c r="W479" s="9">
        <v>13378.536341267371</v>
      </c>
      <c r="X479" s="9">
        <v>15823.619528578869</v>
      </c>
      <c r="Y479" s="9">
        <v>18513.21103462152</v>
      </c>
      <c r="Z479" s="9">
        <v>21471.761691268432</v>
      </c>
      <c r="AA479" s="9">
        <v>24726.167413580039</v>
      </c>
      <c r="AB479" s="9">
        <v>28306.013708122806</v>
      </c>
      <c r="AC479" s="9">
        <v>32243.84463211985</v>
      </c>
      <c r="AD479" s="9">
        <v>36575.4586485166</v>
      </c>
      <c r="AE479" s="9">
        <v>41340.234066553021</v>
      </c>
      <c r="AF479" s="9">
        <v>46581.487026393086</v>
      </c>
      <c r="AG479" s="9">
        <v>52346.865282217164</v>
      </c>
      <c r="AH479" s="9">
        <v>58688.781363623639</v>
      </c>
      <c r="AI479" s="9">
        <v>65664.889053170773</v>
      </c>
      <c r="AJ479" s="9">
        <v>73338.607511672613</v>
      </c>
      <c r="AK479" s="9">
        <v>81779.697816024651</v>
      </c>
      <c r="AL479" s="9">
        <v>91064.89715081187</v>
      </c>
      <c r="AM479" s="9">
        <v>101278.61641907782</v>
      </c>
      <c r="AN479" s="9">
        <v>112003.02165075707</v>
      </c>
      <c r="AO479" s="9">
        <v>123263.64714402029</v>
      </c>
      <c r="AP479" s="9">
        <v>135087.30391194666</v>
      </c>
      <c r="AQ479" s="9">
        <v>147502.14351826935</v>
      </c>
      <c r="AR479" s="9">
        <v>160537.7251049082</v>
      </c>
      <c r="AS479" s="9">
        <v>174225.08577087897</v>
      </c>
      <c r="AT479" s="9">
        <v>188596.81447014827</v>
      </c>
      <c r="AU479" s="9">
        <v>203687.12960438104</v>
      </c>
      <c r="AV479" s="9">
        <v>219531.96049532547</v>
      </c>
      <c r="AW479" s="9">
        <v>236169.03293081713</v>
      </c>
      <c r="AX479" s="9">
        <v>253637.95898808335</v>
      </c>
      <c r="AY479" s="9">
        <v>271980.3313482129</v>
      </c>
      <c r="AZ479" s="9">
        <v>291239.82232634892</v>
      </c>
      <c r="BA479" s="9">
        <v>311462.28785339172</v>
      </c>
      <c r="BB479" s="9">
        <v>332695.87665678671</v>
      </c>
      <c r="BC479" s="9">
        <v>354991.14490035141</v>
      </c>
      <c r="BD479" s="9">
        <v>378401.17655609432</v>
      </c>
      <c r="BE479" s="9">
        <v>402981.70979462442</v>
      </c>
      <c r="BF479" s="9">
        <v>428791.26969508099</v>
      </c>
      <c r="BG479" s="9">
        <v>455891.30759056041</v>
      </c>
      <c r="BH479" s="9">
        <v>483151.2542804617</v>
      </c>
      <c r="BI479" s="9">
        <v>510560.81510773185</v>
      </c>
      <c r="BJ479" s="9">
        <v>538253.82963945798</v>
      </c>
      <c r="BK479" s="9">
        <v>563783.6161963999</v>
      </c>
      <c r="BL479" s="9">
        <v>590788.30993702181</v>
      </c>
      <c r="BM479" s="9">
        <v>619772.80647399393</v>
      </c>
      <c r="BN479" s="9">
        <v>650155.71085939265</v>
      </c>
      <c r="BO479" s="9">
        <v>678730.17095940816</v>
      </c>
      <c r="BP479" s="9">
        <v>704871.95219837513</v>
      </c>
      <c r="BQ479" s="9">
        <v>732283.62240254343</v>
      </c>
      <c r="BR479" s="9">
        <v>761558.8164134773</v>
      </c>
      <c r="BS479" s="9">
        <v>791586.76388330176</v>
      </c>
      <c r="BT479" s="9">
        <v>822459.26401432033</v>
      </c>
      <c r="BU479" s="9">
        <v>852634.09020783065</v>
      </c>
      <c r="BV479" s="9">
        <v>882248.94126728841</v>
      </c>
      <c r="BW479" s="9">
        <v>910503.32814860472</v>
      </c>
      <c r="BX479" s="9">
        <v>940397.70777907711</v>
      </c>
      <c r="BY479" s="9">
        <v>971209.6265565221</v>
      </c>
      <c r="BZ479" s="9">
        <v>1003515.5436917526</v>
      </c>
      <c r="CA479" s="9">
        <v>1036450.7718985358</v>
      </c>
      <c r="CB479" s="9">
        <v>1070946.5865444823</v>
      </c>
      <c r="CC479" s="9">
        <v>1106984.6277891311</v>
      </c>
      <c r="CD479" s="9">
        <v>1143356.2061354835</v>
      </c>
      <c r="CE479" s="9">
        <v>1177588.8630681592</v>
      </c>
      <c r="CF479" s="9">
        <v>1209893.7367524568</v>
      </c>
      <c r="CG479" s="9">
        <v>1241287.696132215</v>
      </c>
      <c r="CH479" s="9">
        <v>1271760.3434177858</v>
      </c>
      <c r="CI479" s="9">
        <v>1301644.2824189828</v>
      </c>
      <c r="CJ479" s="9">
        <v>1330607.420341552</v>
      </c>
      <c r="CK479" s="9">
        <v>1359699.0771473467</v>
      </c>
      <c r="CL479" s="9">
        <v>1389818.8850189429</v>
      </c>
      <c r="CM479" s="9">
        <v>1417683.4924872776</v>
      </c>
      <c r="CN479" s="9">
        <v>1451609.4972446312</v>
      </c>
      <c r="CO479" s="9">
        <v>1486578.3225803147</v>
      </c>
      <c r="CP479" s="9">
        <v>1522424.4239328401</v>
      </c>
      <c r="CQ479" s="9">
        <v>1558048.7414725733</v>
      </c>
      <c r="CR479" s="9">
        <v>1595379.7500018827</v>
      </c>
      <c r="CS479" s="9">
        <v>1640329.8282930092</v>
      </c>
      <c r="CT479" s="9">
        <v>1683075.4813955366</v>
      </c>
      <c r="CU479" s="9">
        <v>1725127.091779839</v>
      </c>
    </row>
    <row r="480" spans="1:171" x14ac:dyDescent="0.25">
      <c r="F480" s="91"/>
      <c r="G480" s="91"/>
      <c r="H480" s="91"/>
      <c r="I480" s="106"/>
      <c r="J480" s="106"/>
      <c r="K480" s="172"/>
      <c r="L480" s="7"/>
    </row>
    <row r="481" spans="1:99" x14ac:dyDescent="0.25">
      <c r="A481" s="217" t="str">
        <f t="shared" ref="A481:A485" si="48">L481</f>
        <v>ldr_cumuni_core</v>
      </c>
      <c r="B481" s="134" t="s">
        <v>232</v>
      </c>
      <c r="C481" s="134" t="s">
        <v>234</v>
      </c>
      <c r="D481" s="134" t="s">
        <v>26</v>
      </c>
      <c r="E481" s="105" t="s">
        <v>44</v>
      </c>
      <c r="F481" s="88" t="s">
        <v>74</v>
      </c>
      <c r="G481" s="88" t="s">
        <v>59</v>
      </c>
      <c r="H481" s="88" t="s">
        <v>60</v>
      </c>
      <c r="I481" s="106">
        <v>1920</v>
      </c>
      <c r="J481" s="106">
        <v>2006</v>
      </c>
      <c r="K481" s="168" t="s">
        <v>75</v>
      </c>
      <c r="L481" s="8" t="str">
        <f>C481&amp;"_"&amp;H481&amp;"_"&amp;E481</f>
        <v>ldr_cumuni_core</v>
      </c>
      <c r="M481" s="9">
        <v>62845.320065027125</v>
      </c>
      <c r="N481" s="9">
        <v>135117.43813980831</v>
      </c>
      <c r="O481" s="9">
        <v>218230.37392580669</v>
      </c>
      <c r="P481" s="9">
        <v>313810.2500797048</v>
      </c>
      <c r="Q481" s="9">
        <v>423727.10765668767</v>
      </c>
      <c r="R481" s="9">
        <v>550131.49387021794</v>
      </c>
      <c r="S481" s="9">
        <v>695496.53801577783</v>
      </c>
      <c r="T481" s="9">
        <v>862666.33878317161</v>
      </c>
      <c r="U481" s="9">
        <v>1054911.6096656744</v>
      </c>
      <c r="V481" s="9">
        <v>1275993.6711805526</v>
      </c>
      <c r="W481" s="9">
        <v>1530238.0419226624</v>
      </c>
      <c r="X481" s="9">
        <v>1809906.8497389832</v>
      </c>
      <c r="Y481" s="9">
        <v>2117542.5383369364</v>
      </c>
      <c r="Z481" s="9">
        <v>2455941.7957946849</v>
      </c>
      <c r="AA481" s="9">
        <v>2828180.978998208</v>
      </c>
      <c r="AB481" s="9">
        <v>3237644.0805220837</v>
      </c>
      <c r="AC481" s="9">
        <v>3688053.4921983466</v>
      </c>
      <c r="AD481" s="9">
        <v>4183503.8450422361</v>
      </c>
      <c r="AE481" s="9">
        <v>4728499.233170514</v>
      </c>
      <c r="AF481" s="9">
        <v>5327994.160111621</v>
      </c>
      <c r="AG481" s="9">
        <v>5987438.5797468377</v>
      </c>
      <c r="AH481" s="9">
        <v>6712827.4413455762</v>
      </c>
      <c r="AI481" s="9">
        <v>7510755.1891041892</v>
      </c>
      <c r="AJ481" s="9">
        <v>8388475.7116386648</v>
      </c>
      <c r="AK481" s="9">
        <v>9353968.286426587</v>
      </c>
      <c r="AL481" s="9">
        <v>10416010.118693301</v>
      </c>
      <c r="AM481" s="9">
        <v>11584256.134186685</v>
      </c>
      <c r="AN481" s="9">
        <v>12810914.45045474</v>
      </c>
      <c r="AO481" s="9">
        <v>14098905.682536198</v>
      </c>
      <c r="AP481" s="9">
        <v>15451296.476221729</v>
      </c>
      <c r="AQ481" s="9">
        <v>16871306.809591535</v>
      </c>
      <c r="AR481" s="9">
        <v>18362317.659629837</v>
      </c>
      <c r="AS481" s="9">
        <v>19927879.052170049</v>
      </c>
      <c r="AT481" s="9">
        <v>21571718.514337275</v>
      </c>
      <c r="AU481" s="9">
        <v>23297749.94961286</v>
      </c>
      <c r="AV481" s="9">
        <v>25110082.956652224</v>
      </c>
      <c r="AW481" s="9">
        <v>27013032.614043552</v>
      </c>
      <c r="AX481" s="9">
        <v>29011129.754304454</v>
      </c>
      <c r="AY481" s="9">
        <v>31109131.751578394</v>
      </c>
      <c r="AZ481" s="9">
        <v>33312033.848716032</v>
      </c>
      <c r="BA481" s="9">
        <v>35625081.050710559</v>
      </c>
      <c r="BB481" s="9">
        <v>38053780.6128048</v>
      </c>
      <c r="BC481" s="9">
        <v>40603915.153003767</v>
      </c>
      <c r="BD481" s="9">
        <v>43281556.420212671</v>
      </c>
      <c r="BE481" s="9">
        <v>46093079.750782028</v>
      </c>
      <c r="BF481" s="9">
        <v>49045179.247879848</v>
      </c>
      <c r="BG481" s="9">
        <v>52144883.719832562</v>
      </c>
      <c r="BH481" s="9">
        <v>55262878.572303772</v>
      </c>
      <c r="BI481" s="9">
        <v>58397986.301607788</v>
      </c>
      <c r="BJ481" s="9">
        <v>61565515.487984382</v>
      </c>
      <c r="BK481" s="9">
        <v>64546515.487984382</v>
      </c>
      <c r="BL481" s="9">
        <v>67923515.487984374</v>
      </c>
      <c r="BM481" s="9">
        <v>71848515.487984374</v>
      </c>
      <c r="BN481" s="9">
        <v>76104515.487984374</v>
      </c>
      <c r="BO481" s="9">
        <v>79684515.487984374</v>
      </c>
      <c r="BP481" s="9">
        <v>82554515.487984374</v>
      </c>
      <c r="BQ481" s="9">
        <v>85732515.487984374</v>
      </c>
      <c r="BR481" s="9">
        <v>89285515.487984374</v>
      </c>
      <c r="BS481" s="9">
        <v>92922515.487984374</v>
      </c>
      <c r="BT481" s="9">
        <v>96494515.487984374</v>
      </c>
      <c r="BU481" s="9">
        <v>99626515.487984374</v>
      </c>
      <c r="BV481" s="9">
        <v>102591515.48798437</v>
      </c>
      <c r="BW481" s="9">
        <v>105306515.48798437</v>
      </c>
      <c r="BX481" s="9">
        <v>108607515.48798437</v>
      </c>
      <c r="BY481" s="9">
        <v>112255515.48798437</v>
      </c>
      <c r="BZ481" s="9">
        <v>116201515.48798437</v>
      </c>
      <c r="CA481" s="9">
        <v>120177515.48798437</v>
      </c>
      <c r="CB481" s="9">
        <v>124556515.48798437</v>
      </c>
      <c r="CC481" s="9">
        <v>129006515.48798437</v>
      </c>
      <c r="CD481" s="9">
        <v>133455515.48798437</v>
      </c>
      <c r="CE481" s="9">
        <v>137642515.48798439</v>
      </c>
      <c r="CF481" s="9">
        <v>141807515.48798439</v>
      </c>
      <c r="CG481" s="9">
        <v>146303515.48798439</v>
      </c>
      <c r="CH481" s="9">
        <v>151085515.48798439</v>
      </c>
      <c r="CI481" s="9">
        <v>156097515.48798439</v>
      </c>
      <c r="CJ481" s="9">
        <v>160949515.48798439</v>
      </c>
      <c r="CK481" s="9">
        <v>165881515.48798439</v>
      </c>
      <c r="CL481" s="9">
        <v>170799515.48798439</v>
      </c>
      <c r="CM481" s="9">
        <v>175005515.48798439</v>
      </c>
      <c r="CN481" s="9">
        <v>181156515.48798439</v>
      </c>
      <c r="CO481" s="9">
        <v>187527515.48798439</v>
      </c>
      <c r="CP481" s="9">
        <v>194083515.48798439</v>
      </c>
      <c r="CQ481" s="9">
        <v>200855515.48798439</v>
      </c>
      <c r="CR481" s="9">
        <v>208060515.48798439</v>
      </c>
      <c r="CS481" s="9"/>
      <c r="CT481" s="9"/>
      <c r="CU481" s="9"/>
    </row>
    <row r="482" spans="1:99" x14ac:dyDescent="0.25">
      <c r="A482" s="217" t="str">
        <f t="shared" si="48"/>
        <v>ldr_cumuni_rimFSU</v>
      </c>
      <c r="B482" s="90" t="s">
        <v>232</v>
      </c>
      <c r="C482" s="90" t="s">
        <v>234</v>
      </c>
      <c r="D482" s="90" t="s">
        <v>48</v>
      </c>
      <c r="E482" s="46" t="s">
        <v>205</v>
      </c>
      <c r="F482" s="90" t="s">
        <v>74</v>
      </c>
      <c r="G482" s="90" t="s">
        <v>59</v>
      </c>
      <c r="H482" s="90" t="s">
        <v>60</v>
      </c>
      <c r="I482" s="90"/>
      <c r="J482" s="90"/>
      <c r="K482" s="175" t="s">
        <v>48</v>
      </c>
      <c r="L482" s="47" t="str">
        <f>C482&amp;"_"&amp;H482&amp;"_"&amp;E482</f>
        <v>ldr_cumuni_rimFSU</v>
      </c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</row>
    <row r="483" spans="1:99" x14ac:dyDescent="0.25">
      <c r="A483" s="217" t="str">
        <f t="shared" si="48"/>
        <v>ldr_cumuni_rim</v>
      </c>
      <c r="B483" s="90" t="s">
        <v>232</v>
      </c>
      <c r="C483" s="90" t="s">
        <v>234</v>
      </c>
      <c r="D483" s="90" t="s">
        <v>204</v>
      </c>
      <c r="E483" s="46" t="s">
        <v>152</v>
      </c>
      <c r="F483" s="90" t="s">
        <v>74</v>
      </c>
      <c r="G483" s="90" t="s">
        <v>59</v>
      </c>
      <c r="H483" s="90" t="s">
        <v>60</v>
      </c>
      <c r="I483" s="90"/>
      <c r="J483" s="90"/>
      <c r="K483" s="175" t="s">
        <v>48</v>
      </c>
      <c r="L483" s="47" t="str">
        <f>C483&amp;"_"&amp;H483&amp;"_"&amp;E483</f>
        <v>ldr_cumuni_rim</v>
      </c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</row>
    <row r="484" spans="1:99" x14ac:dyDescent="0.25">
      <c r="A484" s="217" t="str">
        <f t="shared" si="48"/>
        <v>ldr_cumuni_peri</v>
      </c>
      <c r="B484" s="90" t="s">
        <v>232</v>
      </c>
      <c r="C484" s="90" t="s">
        <v>234</v>
      </c>
      <c r="D484" s="90" t="s">
        <v>204</v>
      </c>
      <c r="E484" s="46" t="s">
        <v>45</v>
      </c>
      <c r="F484" s="90" t="s">
        <v>74</v>
      </c>
      <c r="G484" s="90" t="s">
        <v>59</v>
      </c>
      <c r="H484" s="90" t="s">
        <v>60</v>
      </c>
      <c r="I484" s="90"/>
      <c r="J484" s="90"/>
      <c r="K484" s="175" t="s">
        <v>48</v>
      </c>
      <c r="L484" s="47" t="str">
        <f>C484&amp;"_"&amp;H484&amp;"_"&amp;E484</f>
        <v>ldr_cumuni_peri</v>
      </c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</row>
    <row r="485" spans="1:99" x14ac:dyDescent="0.25">
      <c r="A485" s="217" t="str">
        <f t="shared" si="48"/>
        <v>ldr_cumuni_glob</v>
      </c>
      <c r="B485" s="134" t="s">
        <v>232</v>
      </c>
      <c r="C485" s="134" t="s">
        <v>234</v>
      </c>
      <c r="D485" s="134" t="s">
        <v>15</v>
      </c>
      <c r="E485" s="105" t="s">
        <v>46</v>
      </c>
      <c r="F485" s="88" t="s">
        <v>74</v>
      </c>
      <c r="G485" s="88" t="s">
        <v>59</v>
      </c>
      <c r="H485" s="88" t="s">
        <v>60</v>
      </c>
      <c r="I485" s="106">
        <v>1920</v>
      </c>
      <c r="J485" s="106">
        <v>2006</v>
      </c>
      <c r="K485" s="168" t="s">
        <v>75</v>
      </c>
      <c r="L485" s="8" t="str">
        <f>C485&amp;"_"&amp;H485&amp;"_"&amp;E485</f>
        <v>ldr_cumuni_glob</v>
      </c>
      <c r="M485" s="9">
        <v>179558.05732864895</v>
      </c>
      <c r="N485" s="9">
        <v>386049.82325659523</v>
      </c>
      <c r="O485" s="9">
        <v>623515.35407373356</v>
      </c>
      <c r="P485" s="9">
        <v>896600.71451344248</v>
      </c>
      <c r="Q485" s="9">
        <v>1210648.8790191077</v>
      </c>
      <c r="R485" s="9">
        <v>1571804.2682006226</v>
      </c>
      <c r="S485" s="9">
        <v>1987132.9657593649</v>
      </c>
      <c r="T485" s="9">
        <v>2464760.967951918</v>
      </c>
      <c r="U485" s="9">
        <v>3014033.1704733549</v>
      </c>
      <c r="V485" s="9">
        <v>3645696.203373007</v>
      </c>
      <c r="W485" s="9">
        <v>4372108.6912076063</v>
      </c>
      <c r="X485" s="9">
        <v>5171162.427825666</v>
      </c>
      <c r="Y485" s="9">
        <v>6050121.5381055316</v>
      </c>
      <c r="Z485" s="9">
        <v>7016976.5594133837</v>
      </c>
      <c r="AA485" s="9">
        <v>8080517.0828520218</v>
      </c>
      <c r="AB485" s="9">
        <v>9250411.6586345248</v>
      </c>
      <c r="AC485" s="9">
        <v>10537295.691995276</v>
      </c>
      <c r="AD485" s="9">
        <v>11952868.128692104</v>
      </c>
      <c r="AE485" s="9">
        <v>13509997.809058614</v>
      </c>
      <c r="AF485" s="9">
        <v>15222840.457461774</v>
      </c>
      <c r="AG485" s="9">
        <v>17106967.370705254</v>
      </c>
      <c r="AH485" s="9">
        <v>19179506.975273076</v>
      </c>
      <c r="AI485" s="9">
        <v>21459300.540297683</v>
      </c>
      <c r="AJ485" s="9">
        <v>23967073.461824756</v>
      </c>
      <c r="AK485" s="9">
        <v>26725623.675504532</v>
      </c>
      <c r="AL485" s="9">
        <v>29760028.910552286</v>
      </c>
      <c r="AM485" s="9">
        <v>33097874.669104815</v>
      </c>
      <c r="AN485" s="9">
        <v>36602612.715584971</v>
      </c>
      <c r="AO485" s="9">
        <v>40282587.664389133</v>
      </c>
      <c r="AP485" s="9">
        <v>44146561.3606335</v>
      </c>
      <c r="AQ485" s="9">
        <v>48203733.741690092</v>
      </c>
      <c r="AR485" s="9">
        <v>52463764.741799518</v>
      </c>
      <c r="AS485" s="9">
        <v>56936797.291914411</v>
      </c>
      <c r="AT485" s="9">
        <v>61633481.469535045</v>
      </c>
      <c r="AU485" s="9">
        <v>66564999.856036708</v>
      </c>
      <c r="AV485" s="9">
        <v>71743094.161863461</v>
      </c>
      <c r="AW485" s="9">
        <v>77180093.182981566</v>
      </c>
      <c r="AX485" s="9">
        <v>82888942.155155554</v>
      </c>
      <c r="AY485" s="9">
        <v>88883233.575938255</v>
      </c>
      <c r="AZ485" s="9">
        <v>95177239.56776008</v>
      </c>
      <c r="BA485" s="9">
        <v>101785945.859173</v>
      </c>
      <c r="BB485" s="9">
        <v>108725087.46515658</v>
      </c>
      <c r="BC485" s="9">
        <v>116011186.15143932</v>
      </c>
      <c r="BD485" s="9">
        <v>123661589.77203621</v>
      </c>
      <c r="BE485" s="9">
        <v>131694513.57366294</v>
      </c>
      <c r="BF485" s="9">
        <v>140129083.56537101</v>
      </c>
      <c r="BG485" s="9">
        <v>148985382.05666447</v>
      </c>
      <c r="BH485" s="9">
        <v>157893938.77801079</v>
      </c>
      <c r="BI485" s="9">
        <v>166851389.4331651</v>
      </c>
      <c r="BJ485" s="9">
        <v>175901472.82281253</v>
      </c>
      <c r="BK485" s="9">
        <v>184244612.82281253</v>
      </c>
      <c r="BL485" s="9">
        <v>193069752.82281253</v>
      </c>
      <c r="BM485" s="9">
        <v>202541892.82281256</v>
      </c>
      <c r="BN485" s="9">
        <v>212471032.82281256</v>
      </c>
      <c r="BO485" s="9">
        <v>221809172.82281256</v>
      </c>
      <c r="BP485" s="9">
        <v>230352312.82281259</v>
      </c>
      <c r="BQ485" s="9">
        <v>239310452.82281259</v>
      </c>
      <c r="BR485" s="9">
        <v>248877592.82281262</v>
      </c>
      <c r="BS485" s="9">
        <v>258690732.82281262</v>
      </c>
      <c r="BT485" s="9">
        <v>268779872.82281262</v>
      </c>
      <c r="BU485" s="9">
        <v>278641012.82281268</v>
      </c>
      <c r="BV485" s="9">
        <v>288319152.82281268</v>
      </c>
      <c r="BW485" s="9">
        <v>297552692.82281268</v>
      </c>
      <c r="BX485" s="9">
        <v>307322182.82281262</v>
      </c>
      <c r="BY485" s="9">
        <v>317391524.82281262</v>
      </c>
      <c r="BZ485" s="9">
        <v>327949105.82281268</v>
      </c>
      <c r="CA485" s="9">
        <v>338712345.82281262</v>
      </c>
      <c r="CB485" s="9">
        <v>349985585.82281262</v>
      </c>
      <c r="CC485" s="9">
        <v>361762825.82281262</v>
      </c>
      <c r="CD485" s="9">
        <v>373649065.82281262</v>
      </c>
      <c r="CE485" s="9">
        <v>384836305.82281262</v>
      </c>
      <c r="CF485" s="9">
        <v>395393545.82281262</v>
      </c>
      <c r="CG485" s="9">
        <v>405653098.82281262</v>
      </c>
      <c r="CH485" s="9">
        <v>415611566.82281262</v>
      </c>
      <c r="CI485" s="9">
        <v>425377644.82281256</v>
      </c>
      <c r="CJ485" s="9">
        <v>434842804.82281256</v>
      </c>
      <c r="CK485" s="9">
        <v>444349964.82281256</v>
      </c>
      <c r="CL485" s="9">
        <v>454193124.8228125</v>
      </c>
      <c r="CM485" s="9">
        <v>463299284.8228125</v>
      </c>
      <c r="CN485" s="9">
        <v>474386310.8228125</v>
      </c>
      <c r="CO485" s="9">
        <v>485814130.8228125</v>
      </c>
      <c r="CP485" s="9">
        <v>497528644.8228125</v>
      </c>
      <c r="CQ485" s="9">
        <v>509170679.8228125</v>
      </c>
      <c r="CR485" s="9">
        <v>521370461.8228125</v>
      </c>
      <c r="CS485" s="9">
        <v>536060157.53794777</v>
      </c>
      <c r="CT485" s="9">
        <v>550029446.60467684</v>
      </c>
      <c r="CU485" s="9">
        <v>563771922.35468614</v>
      </c>
    </row>
    <row r="486" spans="1:99" x14ac:dyDescent="0.25">
      <c r="B486" s="132"/>
      <c r="C486" s="133"/>
      <c r="F486" s="91"/>
      <c r="G486" s="91"/>
      <c r="H486" s="91"/>
      <c r="I486" s="106"/>
      <c r="J486" s="106"/>
      <c r="K486" s="179"/>
      <c r="L486" s="7"/>
    </row>
    <row r="487" spans="1:99" x14ac:dyDescent="0.25">
      <c r="A487" s="217" t="str">
        <f t="shared" ref="A487:A491" si="49">L487</f>
        <v>ldr_avgcap_core</v>
      </c>
      <c r="B487" s="43" t="s">
        <v>232</v>
      </c>
      <c r="C487" s="44" t="s">
        <v>234</v>
      </c>
      <c r="D487" s="90" t="s">
        <v>26</v>
      </c>
      <c r="E487" s="46" t="s">
        <v>44</v>
      </c>
      <c r="F487" s="117" t="s">
        <v>62</v>
      </c>
      <c r="G487" s="117" t="s">
        <v>53</v>
      </c>
      <c r="H487" s="117" t="s">
        <v>61</v>
      </c>
      <c r="I487" s="90"/>
      <c r="J487" s="90"/>
      <c r="K487" s="175" t="s">
        <v>141</v>
      </c>
      <c r="L487" s="47" t="str">
        <f>C487&amp;"_"&amp;H487&amp;"_"&amp;E487</f>
        <v>ldr_avgcap_core</v>
      </c>
    </row>
    <row r="488" spans="1:99" x14ac:dyDescent="0.25">
      <c r="A488" s="217" t="str">
        <f t="shared" si="49"/>
        <v>ldr_avgcap_rimFSU</v>
      </c>
      <c r="B488" s="43" t="s">
        <v>232</v>
      </c>
      <c r="C488" s="44" t="s">
        <v>234</v>
      </c>
      <c r="D488" s="90" t="s">
        <v>48</v>
      </c>
      <c r="E488" s="46" t="s">
        <v>205</v>
      </c>
      <c r="F488" s="117" t="s">
        <v>62</v>
      </c>
      <c r="G488" s="117" t="s">
        <v>53</v>
      </c>
      <c r="H488" s="117" t="s">
        <v>61</v>
      </c>
      <c r="I488" s="90"/>
      <c r="J488" s="90"/>
      <c r="K488" s="175" t="s">
        <v>141</v>
      </c>
      <c r="L488" s="47" t="str">
        <f>C488&amp;"_"&amp;H488&amp;"_"&amp;E488</f>
        <v>ldr_avgcap_rimFSU</v>
      </c>
    </row>
    <row r="489" spans="1:99" x14ac:dyDescent="0.25">
      <c r="A489" s="217" t="str">
        <f t="shared" si="49"/>
        <v>ldr_avgcap_rim</v>
      </c>
      <c r="B489" s="43" t="s">
        <v>232</v>
      </c>
      <c r="C489" s="44" t="s">
        <v>234</v>
      </c>
      <c r="D489" s="90" t="s">
        <v>204</v>
      </c>
      <c r="E489" s="46" t="s">
        <v>152</v>
      </c>
      <c r="F489" s="117" t="s">
        <v>62</v>
      </c>
      <c r="G489" s="117" t="s">
        <v>53</v>
      </c>
      <c r="H489" s="117" t="s">
        <v>61</v>
      </c>
      <c r="I489" s="90"/>
      <c r="J489" s="90"/>
      <c r="K489" s="175" t="s">
        <v>141</v>
      </c>
      <c r="L489" s="47" t="str">
        <f>C489&amp;"_"&amp;H489&amp;"_"&amp;E489</f>
        <v>ldr_avgcap_rim</v>
      </c>
    </row>
    <row r="490" spans="1:99" x14ac:dyDescent="0.25">
      <c r="A490" s="217" t="str">
        <f t="shared" si="49"/>
        <v>ldr_avgcap_peri</v>
      </c>
      <c r="B490" s="43" t="s">
        <v>232</v>
      </c>
      <c r="C490" s="44" t="s">
        <v>234</v>
      </c>
      <c r="D490" s="90" t="s">
        <v>204</v>
      </c>
      <c r="E490" s="46" t="s">
        <v>45</v>
      </c>
      <c r="F490" s="117" t="s">
        <v>62</v>
      </c>
      <c r="G490" s="117" t="s">
        <v>53</v>
      </c>
      <c r="H490" s="117" t="s">
        <v>61</v>
      </c>
      <c r="I490" s="90"/>
      <c r="J490" s="90"/>
      <c r="K490" s="175" t="s">
        <v>141</v>
      </c>
      <c r="L490" s="47" t="str">
        <f>C490&amp;"_"&amp;H490&amp;"_"&amp;E490</f>
        <v>ldr_avgcap_peri</v>
      </c>
    </row>
    <row r="491" spans="1:99" x14ac:dyDescent="0.25">
      <c r="A491" s="217" t="str">
        <f t="shared" si="49"/>
        <v>ldr_avgcap_glob</v>
      </c>
      <c r="B491" s="43" t="s">
        <v>232</v>
      </c>
      <c r="C491" s="44" t="s">
        <v>234</v>
      </c>
      <c r="D491" s="90" t="s">
        <v>15</v>
      </c>
      <c r="E491" s="46" t="s">
        <v>46</v>
      </c>
      <c r="F491" s="117" t="s">
        <v>62</v>
      </c>
      <c r="G491" s="117" t="s">
        <v>53</v>
      </c>
      <c r="H491" s="117" t="s">
        <v>61</v>
      </c>
      <c r="I491" s="90"/>
      <c r="J491" s="90"/>
      <c r="K491" s="175" t="s">
        <v>141</v>
      </c>
      <c r="L491" s="47" t="str">
        <f>C491&amp;"_"&amp;H491&amp;"_"&amp;E491</f>
        <v>ldr_avgcap_glob</v>
      </c>
    </row>
    <row r="492" spans="1:99" x14ac:dyDescent="0.25">
      <c r="B492" s="43"/>
      <c r="C492" s="44"/>
      <c r="D492" s="216"/>
      <c r="E492" s="33"/>
      <c r="F492" s="119"/>
      <c r="G492" s="119"/>
      <c r="H492" s="119"/>
      <c r="I492" s="90"/>
      <c r="J492" s="90"/>
      <c r="K492" s="175"/>
      <c r="L492" s="47"/>
    </row>
    <row r="493" spans="1:99" x14ac:dyDescent="0.25">
      <c r="A493" s="217" t="str">
        <f t="shared" ref="A493:A497" si="50">L493</f>
        <v>ldr_maxcap_core</v>
      </c>
      <c r="B493" s="43" t="s">
        <v>232</v>
      </c>
      <c r="C493" s="44" t="s">
        <v>234</v>
      </c>
      <c r="D493" s="90" t="s">
        <v>26</v>
      </c>
      <c r="E493" s="46" t="s">
        <v>44</v>
      </c>
      <c r="F493" s="117" t="s">
        <v>63</v>
      </c>
      <c r="G493" s="117" t="s">
        <v>53</v>
      </c>
      <c r="H493" s="117" t="s">
        <v>64</v>
      </c>
      <c r="I493" s="90"/>
      <c r="J493" s="90"/>
      <c r="K493" s="175" t="s">
        <v>141</v>
      </c>
      <c r="L493" s="47" t="str">
        <f>C493&amp;"_"&amp;H493&amp;"_"&amp;E493</f>
        <v>ldr_maxcap_core</v>
      </c>
    </row>
    <row r="494" spans="1:99" x14ac:dyDescent="0.25">
      <c r="A494" s="217" t="str">
        <f t="shared" si="50"/>
        <v>ldr_maxcap_rimFSU</v>
      </c>
      <c r="B494" s="43" t="s">
        <v>232</v>
      </c>
      <c r="C494" s="44" t="s">
        <v>234</v>
      </c>
      <c r="D494" s="90" t="s">
        <v>48</v>
      </c>
      <c r="E494" s="46" t="s">
        <v>205</v>
      </c>
      <c r="F494" s="117" t="s">
        <v>63</v>
      </c>
      <c r="G494" s="117" t="s">
        <v>53</v>
      </c>
      <c r="H494" s="117" t="s">
        <v>64</v>
      </c>
      <c r="I494" s="90"/>
      <c r="J494" s="90"/>
      <c r="K494" s="175" t="s">
        <v>141</v>
      </c>
      <c r="L494" s="47" t="str">
        <f>C494&amp;"_"&amp;H494&amp;"_"&amp;E494</f>
        <v>ldr_maxcap_rimFSU</v>
      </c>
    </row>
    <row r="495" spans="1:99" x14ac:dyDescent="0.25">
      <c r="A495" s="217" t="str">
        <f t="shared" si="50"/>
        <v>ldr_maxcap_rim</v>
      </c>
      <c r="B495" s="43" t="s">
        <v>232</v>
      </c>
      <c r="C495" s="44" t="s">
        <v>234</v>
      </c>
      <c r="D495" s="90" t="s">
        <v>48</v>
      </c>
      <c r="E495" s="46" t="s">
        <v>152</v>
      </c>
      <c r="F495" s="117" t="s">
        <v>63</v>
      </c>
      <c r="G495" s="117" t="s">
        <v>53</v>
      </c>
      <c r="H495" s="117" t="s">
        <v>64</v>
      </c>
      <c r="I495" s="90"/>
      <c r="J495" s="90"/>
      <c r="K495" s="175" t="s">
        <v>141</v>
      </c>
      <c r="L495" s="47" t="str">
        <f>C495&amp;"_"&amp;H495&amp;"_"&amp;E495</f>
        <v>ldr_maxcap_rim</v>
      </c>
    </row>
    <row r="496" spans="1:99" x14ac:dyDescent="0.25">
      <c r="A496" s="217" t="str">
        <f t="shared" si="50"/>
        <v>ldr_maxcap_peri</v>
      </c>
      <c r="B496" s="43" t="s">
        <v>232</v>
      </c>
      <c r="C496" s="44" t="s">
        <v>234</v>
      </c>
      <c r="D496" s="90" t="s">
        <v>48</v>
      </c>
      <c r="E496" s="46" t="s">
        <v>45</v>
      </c>
      <c r="F496" s="117" t="s">
        <v>63</v>
      </c>
      <c r="G496" s="117" t="s">
        <v>53</v>
      </c>
      <c r="H496" s="117" t="s">
        <v>64</v>
      </c>
      <c r="I496" s="90"/>
      <c r="J496" s="90"/>
      <c r="K496" s="175" t="s">
        <v>141</v>
      </c>
      <c r="L496" s="47" t="str">
        <f>C496&amp;"_"&amp;H496&amp;"_"&amp;E496</f>
        <v>ldr_maxcap_peri</v>
      </c>
    </row>
    <row r="497" spans="1:12" x14ac:dyDescent="0.25">
      <c r="A497" s="217" t="str">
        <f t="shared" si="50"/>
        <v>ldr_maxcap_glob</v>
      </c>
      <c r="B497" s="43" t="s">
        <v>232</v>
      </c>
      <c r="C497" s="44" t="s">
        <v>234</v>
      </c>
      <c r="D497" s="90" t="s">
        <v>15</v>
      </c>
      <c r="E497" s="46" t="s">
        <v>46</v>
      </c>
      <c r="F497" s="117" t="s">
        <v>63</v>
      </c>
      <c r="G497" s="117" t="s">
        <v>53</v>
      </c>
      <c r="H497" s="117" t="s">
        <v>64</v>
      </c>
      <c r="I497" s="90"/>
      <c r="J497" s="90"/>
      <c r="K497" s="175" t="s">
        <v>141</v>
      </c>
      <c r="L497" s="47" t="str">
        <f>C497&amp;"_"&amp;H497&amp;"_"&amp;E497</f>
        <v>ldr_maxcap_glob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GV1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30" sqref="M130"/>
    </sheetView>
  </sheetViews>
  <sheetFormatPr defaultColWidth="8.85546875" defaultRowHeight="15" x14ac:dyDescent="0.25"/>
  <cols>
    <col min="1" max="1" width="18.140625" customWidth="1"/>
    <col min="2" max="2" width="11.140625" customWidth="1"/>
    <col min="3" max="3" width="8.85546875" style="68"/>
    <col min="4" max="4" width="14.42578125" style="286" customWidth="1"/>
    <col min="5" max="5" width="10.42578125" style="64" customWidth="1"/>
    <col min="6" max="6" width="12.42578125" style="65" bestFit="1" customWidth="1"/>
    <col min="7" max="8" width="8.85546875" style="65"/>
    <col min="9" max="9" width="8.85546875" style="65" customWidth="1"/>
    <col min="10" max="10" width="8.85546875" style="65"/>
    <col min="11" max="11" width="10.28515625" style="75" customWidth="1"/>
    <col min="12" max="12" width="8.85546875" style="75"/>
    <col min="13" max="13" width="8.85546875" style="67"/>
    <col min="14" max="14" width="14.140625" style="286" customWidth="1"/>
    <col min="15" max="15" width="10.42578125" customWidth="1"/>
    <col min="16" max="16" width="12" bestFit="1" customWidth="1"/>
    <col min="18" max="20" width="8.85546875" style="65"/>
    <col min="21" max="22" width="8.85546875" style="75"/>
    <col min="23" max="23" width="8.85546875" style="79"/>
    <col min="24" max="24" width="14.140625" style="75" customWidth="1"/>
    <col min="25" max="25" width="12.140625" style="75" bestFit="1" customWidth="1"/>
    <col min="26" max="26" width="12.140625" style="75" customWidth="1"/>
    <col min="27" max="27" width="9.85546875" style="75" bestFit="1" customWidth="1"/>
    <col min="28" max="28" width="8.85546875" style="75"/>
    <col min="29" max="29" width="8.85546875" style="79"/>
    <col min="30" max="30" width="16.42578125" style="271" customWidth="1"/>
    <col min="31" max="31" width="12" style="75" bestFit="1" customWidth="1"/>
    <col min="32" max="32" width="12" style="75" customWidth="1"/>
    <col min="33" max="35" width="8.85546875" style="75"/>
  </cols>
  <sheetData>
    <row r="1" spans="1:35" x14ac:dyDescent="0.25">
      <c r="A1" t="s">
        <v>244</v>
      </c>
    </row>
    <row r="2" spans="1:35" x14ac:dyDescent="0.25">
      <c r="A2" s="263" t="s">
        <v>326</v>
      </c>
      <c r="B2" s="307"/>
      <c r="C2" s="260"/>
      <c r="D2" s="295"/>
      <c r="E2" s="261"/>
      <c r="F2" s="262"/>
      <c r="G2" s="262"/>
      <c r="H2" s="262"/>
      <c r="I2" s="262"/>
      <c r="J2" s="262"/>
    </row>
    <row r="3" spans="1:35" x14ac:dyDescent="0.25">
      <c r="A3" s="2" t="s">
        <v>327</v>
      </c>
      <c r="B3" s="299"/>
      <c r="N3" s="287"/>
      <c r="X3" s="147"/>
      <c r="AD3" s="276"/>
    </row>
    <row r="4" spans="1:35" x14ac:dyDescent="0.25">
      <c r="C4" s="157"/>
      <c r="D4" s="296" t="s">
        <v>16</v>
      </c>
      <c r="E4" s="158"/>
      <c r="F4" s="159"/>
      <c r="G4" s="159"/>
      <c r="H4" s="159"/>
      <c r="I4" s="159"/>
      <c r="J4" s="159"/>
      <c r="K4" s="148"/>
      <c r="M4" s="154" t="s">
        <v>17</v>
      </c>
      <c r="N4" s="288"/>
      <c r="O4" s="155"/>
      <c r="P4" s="155"/>
      <c r="Q4" s="155"/>
      <c r="R4" s="156"/>
      <c r="S4" s="156"/>
      <c r="T4" s="156"/>
      <c r="U4" s="149"/>
      <c r="W4" s="150" t="s">
        <v>90</v>
      </c>
      <c r="X4" s="151"/>
      <c r="Y4" s="151"/>
      <c r="Z4" s="151"/>
      <c r="AA4" s="151"/>
      <c r="AC4" s="152" t="s">
        <v>91</v>
      </c>
      <c r="AD4" s="277"/>
      <c r="AE4" s="153"/>
      <c r="AF4" s="153"/>
      <c r="AG4" s="153"/>
    </row>
    <row r="5" spans="1:35" s="1" customFormat="1" x14ac:dyDescent="0.25">
      <c r="A5" s="1" t="s">
        <v>82</v>
      </c>
      <c r="B5" s="1" t="s">
        <v>223</v>
      </c>
      <c r="C5" s="238" t="s">
        <v>88</v>
      </c>
      <c r="D5" s="287" t="s">
        <v>148</v>
      </c>
      <c r="E5" s="211" t="s">
        <v>146</v>
      </c>
      <c r="F5" s="212" t="s">
        <v>89</v>
      </c>
      <c r="G5" s="213" t="s">
        <v>150</v>
      </c>
      <c r="H5" s="212" t="s">
        <v>38</v>
      </c>
      <c r="I5" s="212" t="s">
        <v>216</v>
      </c>
      <c r="J5" s="212" t="s">
        <v>312</v>
      </c>
      <c r="K5" s="214" t="s">
        <v>147</v>
      </c>
      <c r="L5" s="147"/>
      <c r="M5" s="239" t="s">
        <v>88</v>
      </c>
      <c r="N5" s="287" t="s">
        <v>148</v>
      </c>
      <c r="O5" s="211" t="s">
        <v>146</v>
      </c>
      <c r="P5" s="212" t="s">
        <v>214</v>
      </c>
      <c r="Q5" s="213" t="s">
        <v>150</v>
      </c>
      <c r="R5" s="212" t="s">
        <v>38</v>
      </c>
      <c r="S5" s="212" t="s">
        <v>216</v>
      </c>
      <c r="T5" s="212" t="s">
        <v>312</v>
      </c>
      <c r="U5" s="214" t="s">
        <v>147</v>
      </c>
      <c r="V5" s="147"/>
      <c r="W5" s="239" t="s">
        <v>88</v>
      </c>
      <c r="X5" s="275" t="s">
        <v>148</v>
      </c>
      <c r="Y5" s="241" t="s">
        <v>215</v>
      </c>
      <c r="Z5" s="241" t="s">
        <v>150</v>
      </c>
      <c r="AA5" s="242" t="s">
        <v>38</v>
      </c>
      <c r="AB5" s="240"/>
      <c r="AC5" s="239" t="s">
        <v>88</v>
      </c>
      <c r="AD5" s="275" t="s">
        <v>148</v>
      </c>
      <c r="AE5" s="241" t="s">
        <v>215</v>
      </c>
      <c r="AF5" s="241" t="s">
        <v>150</v>
      </c>
      <c r="AG5" s="242" t="s">
        <v>38</v>
      </c>
      <c r="AH5" s="147"/>
      <c r="AI5" s="147"/>
    </row>
    <row r="6" spans="1:35" x14ac:dyDescent="0.25">
      <c r="K6" s="63"/>
    </row>
    <row r="7" spans="1:35" s="69" customFormat="1" x14ac:dyDescent="0.25">
      <c r="A7" s="59" t="str">
        <f>'(2) Time Series Data'!B5&amp;" *"</f>
        <v>FCC-REFINERIES (1940-2007) *</v>
      </c>
      <c r="B7" s="59"/>
      <c r="C7" s="210" t="s">
        <v>224</v>
      </c>
      <c r="D7" s="289"/>
      <c r="E7" s="71"/>
      <c r="F7" s="72"/>
      <c r="G7" s="72"/>
      <c r="H7" s="72"/>
      <c r="I7" s="72"/>
      <c r="J7" s="72"/>
      <c r="K7" s="74"/>
      <c r="L7" s="76"/>
      <c r="M7" s="73"/>
      <c r="N7" s="289"/>
      <c r="R7" s="72"/>
      <c r="S7" s="72"/>
      <c r="T7" s="72"/>
      <c r="U7" s="76"/>
      <c r="V7" s="76"/>
      <c r="W7" s="77"/>
      <c r="X7" s="76"/>
      <c r="Y7" s="76"/>
      <c r="Z7" s="76"/>
      <c r="AA7" s="76"/>
      <c r="AB7" s="76"/>
      <c r="AC7" s="77"/>
      <c r="AD7" s="272"/>
      <c r="AE7" s="76"/>
      <c r="AF7" s="76"/>
      <c r="AG7" s="76"/>
      <c r="AH7" s="76"/>
      <c r="AI7" s="76"/>
    </row>
    <row r="8" spans="1:35" x14ac:dyDescent="0.25">
      <c r="A8" s="65" t="str">
        <f>'(2) Time Series Data'!D7</f>
        <v>OECD+FSU</v>
      </c>
      <c r="B8" s="65" t="str">
        <f>'(2) Time Series Data'!E7</f>
        <v>core</v>
      </c>
      <c r="C8" s="68">
        <v>1</v>
      </c>
      <c r="D8" s="290" t="s">
        <v>225</v>
      </c>
      <c r="E8" s="64">
        <v>0.79031074199489704</v>
      </c>
      <c r="F8" s="65">
        <v>4861606.8730700249</v>
      </c>
      <c r="G8" s="65">
        <v>1968.5937782819401</v>
      </c>
      <c r="H8" s="65">
        <v>41.206624266140302</v>
      </c>
      <c r="I8" s="65">
        <f>HLOOKUP(ROUNDUP(G8,0),primaryenergy,2)</f>
        <v>127.90575966729374</v>
      </c>
      <c r="J8" s="193">
        <v>1.1539999999999999</v>
      </c>
      <c r="K8" s="138">
        <f>F8/(I8*J8)</f>
        <v>32936.991449778026</v>
      </c>
      <c r="M8" s="67">
        <v>0</v>
      </c>
      <c r="N8" s="286" t="s">
        <v>0</v>
      </c>
      <c r="O8" s="64"/>
      <c r="P8" s="65"/>
      <c r="Q8" s="65"/>
      <c r="W8" s="142">
        <v>1</v>
      </c>
      <c r="X8" s="270" t="s">
        <v>226</v>
      </c>
      <c r="Y8" s="141">
        <v>10303</v>
      </c>
      <c r="Z8" s="141"/>
      <c r="AA8" s="215">
        <v>30.38</v>
      </c>
      <c r="AB8" s="63"/>
      <c r="AC8" s="67">
        <v>0</v>
      </c>
      <c r="AD8" s="273" t="s">
        <v>0</v>
      </c>
      <c r="AE8" s="137"/>
      <c r="AF8" s="137"/>
      <c r="AG8" s="139"/>
    </row>
    <row r="9" spans="1:35" x14ac:dyDescent="0.25">
      <c r="A9" s="65" t="str">
        <f>'(2) Time Series Data'!D8</f>
        <v>not used</v>
      </c>
      <c r="B9" s="65" t="str">
        <f>'(2) Time Series Data'!E8</f>
        <v>rimFSU</v>
      </c>
      <c r="C9" s="68">
        <v>0</v>
      </c>
      <c r="D9" s="273" t="s">
        <v>0</v>
      </c>
      <c r="K9" s="138"/>
      <c r="M9" s="67">
        <v>0</v>
      </c>
      <c r="N9" s="286" t="s">
        <v>0</v>
      </c>
      <c r="O9" s="64"/>
      <c r="P9" s="65"/>
      <c r="Q9" s="65"/>
      <c r="W9" s="142">
        <v>0</v>
      </c>
      <c r="X9" s="270" t="s">
        <v>0</v>
      </c>
      <c r="Y9" s="141"/>
      <c r="Z9" s="141"/>
      <c r="AA9" s="215"/>
      <c r="AB9" s="63"/>
      <c r="AC9" s="67">
        <v>0</v>
      </c>
      <c r="AD9" s="273" t="s">
        <v>0</v>
      </c>
      <c r="AE9" s="137"/>
      <c r="AF9" s="137"/>
      <c r="AG9" s="139"/>
    </row>
    <row r="10" spans="1:35" x14ac:dyDescent="0.25">
      <c r="A10" s="65" t="str">
        <f>'(2) Time Series Data'!D9</f>
        <v>LAm+MidEast+AsiaExChina</v>
      </c>
      <c r="B10" s="65" t="str">
        <f>'(2) Time Series Data'!E9</f>
        <v>rim</v>
      </c>
      <c r="C10" s="68">
        <v>1</v>
      </c>
      <c r="D10" s="290" t="s">
        <v>227</v>
      </c>
      <c r="E10" s="64">
        <v>0.83258404246207895</v>
      </c>
      <c r="F10" s="65">
        <v>1815519.6727808767</v>
      </c>
      <c r="G10" s="65">
        <v>1969.0225277218599</v>
      </c>
      <c r="H10" s="65">
        <v>31.642819235034398</v>
      </c>
      <c r="I10" s="65">
        <f>HLOOKUP(ROUNDUP(G10,0),primaryenergy,4)</f>
        <v>16.991688693409706</v>
      </c>
      <c r="J10" s="193">
        <v>1.0309090883903167</v>
      </c>
      <c r="K10" s="138">
        <f>F10/(I10*J10)</f>
        <v>103643.97196910705</v>
      </c>
      <c r="M10" s="67">
        <v>0</v>
      </c>
      <c r="N10" s="286" t="s">
        <v>0</v>
      </c>
      <c r="O10" s="64"/>
      <c r="P10" s="65"/>
      <c r="Q10" s="65"/>
      <c r="W10" s="142">
        <v>0</v>
      </c>
      <c r="X10" s="270" t="s">
        <v>0</v>
      </c>
      <c r="Y10" s="141"/>
      <c r="Z10" s="141"/>
      <c r="AA10" s="215"/>
      <c r="AB10" s="63"/>
      <c r="AC10" s="67">
        <v>0</v>
      </c>
      <c r="AD10" s="273" t="s">
        <v>0</v>
      </c>
      <c r="AE10" s="137"/>
      <c r="AF10" s="137"/>
      <c r="AG10" s="139"/>
    </row>
    <row r="11" spans="1:35" x14ac:dyDescent="0.25">
      <c r="A11" s="65" t="str">
        <f>'(2) Time Series Data'!D10</f>
        <v>China+Afr</v>
      </c>
      <c r="B11" s="65" t="str">
        <f>'(2) Time Series Data'!E10</f>
        <v>peri</v>
      </c>
      <c r="C11" s="68">
        <v>1</v>
      </c>
      <c r="D11" s="290" t="s">
        <v>230</v>
      </c>
      <c r="E11" s="64">
        <v>0.77</v>
      </c>
      <c r="F11" s="65">
        <v>403486.34733070596</v>
      </c>
      <c r="G11" s="65">
        <v>1976.4281426492601</v>
      </c>
      <c r="H11" s="65">
        <v>23.628266004705701</v>
      </c>
      <c r="I11" s="65">
        <f>HLOOKUP(ROUNDUP(G11,0),primaryenergy,5)</f>
        <v>21.942126136599217</v>
      </c>
      <c r="J11" s="193">
        <v>0.89384693210245181</v>
      </c>
      <c r="K11" s="138">
        <f>F11/(I11*J11)</f>
        <v>20572.495831347238</v>
      </c>
      <c r="M11" s="67">
        <v>0</v>
      </c>
      <c r="N11" s="286" t="s">
        <v>0</v>
      </c>
      <c r="O11" s="64"/>
      <c r="P11" s="65"/>
      <c r="Q11" s="65"/>
      <c r="W11" s="142">
        <v>0</v>
      </c>
      <c r="X11" s="270" t="s">
        <v>0</v>
      </c>
      <c r="Y11" s="141"/>
      <c r="Z11" s="141"/>
      <c r="AA11" s="215"/>
      <c r="AB11" s="63"/>
      <c r="AC11" s="67">
        <v>0</v>
      </c>
      <c r="AD11" s="273" t="s">
        <v>0</v>
      </c>
      <c r="AE11" s="137"/>
      <c r="AF11" s="137"/>
      <c r="AG11" s="139"/>
    </row>
    <row r="12" spans="1:35" x14ac:dyDescent="0.25">
      <c r="A12" s="65" t="str">
        <f>'(2) Time Series Data'!D11</f>
        <v>Global</v>
      </c>
      <c r="B12" s="65" t="str">
        <f>'(2) Time Series Data'!E11</f>
        <v>glob</v>
      </c>
      <c r="C12" s="68">
        <v>1</v>
      </c>
      <c r="D12" s="290" t="s">
        <v>225</v>
      </c>
      <c r="E12" s="64">
        <v>0.88835108536079521</v>
      </c>
      <c r="F12" s="65">
        <v>6320313.564618689</v>
      </c>
      <c r="G12" s="65">
        <v>1967.06345651692</v>
      </c>
      <c r="H12" s="65">
        <v>35.464430481614798</v>
      </c>
      <c r="I12" s="65">
        <f>HLOOKUP(ROUNDUP(G12,0),primaryenergy,6)</f>
        <v>185.52327696488754</v>
      </c>
      <c r="J12" s="193">
        <v>1</v>
      </c>
      <c r="K12" s="138">
        <f>F12/(I12*J12)</f>
        <v>34067.496370360481</v>
      </c>
      <c r="M12" s="67">
        <v>0</v>
      </c>
      <c r="N12" s="286" t="s">
        <v>0</v>
      </c>
      <c r="O12" s="64"/>
      <c r="P12" s="65"/>
      <c r="Q12" s="65"/>
      <c r="W12" s="142">
        <v>0</v>
      </c>
      <c r="X12" s="270" t="s">
        <v>0</v>
      </c>
      <c r="Y12" s="141"/>
      <c r="Z12" s="141"/>
      <c r="AA12" s="215"/>
      <c r="AB12" s="63"/>
      <c r="AC12" s="67">
        <v>0</v>
      </c>
      <c r="AD12" s="273" t="s">
        <v>0</v>
      </c>
      <c r="AE12" s="137"/>
      <c r="AF12" s="137"/>
      <c r="AG12" s="139"/>
    </row>
    <row r="13" spans="1:35" x14ac:dyDescent="0.25">
      <c r="J13" s="193"/>
      <c r="O13" s="64"/>
      <c r="P13" s="65"/>
      <c r="Q13" s="65"/>
      <c r="X13" s="271"/>
      <c r="Y13" s="137"/>
      <c r="Z13" s="137"/>
      <c r="AA13" s="139"/>
      <c r="AE13" s="137"/>
      <c r="AF13" s="137"/>
      <c r="AG13" s="139"/>
    </row>
    <row r="14" spans="1:35" s="69" customFormat="1" x14ac:dyDescent="0.25">
      <c r="A14" s="69" t="str">
        <f>'(2) Time Series Data'!B31</f>
        <v>COAL POWER (1908-2000)</v>
      </c>
      <c r="C14" s="70"/>
      <c r="D14" s="289"/>
      <c r="E14" s="71"/>
      <c r="F14" s="72"/>
      <c r="G14" s="72"/>
      <c r="H14" s="72"/>
      <c r="I14" s="72"/>
      <c r="J14" s="243"/>
      <c r="K14" s="76"/>
      <c r="L14" s="76"/>
      <c r="M14" s="73"/>
      <c r="N14" s="289"/>
      <c r="O14" s="71"/>
      <c r="P14" s="72"/>
      <c r="Q14" s="72"/>
      <c r="R14" s="72"/>
      <c r="S14" s="72"/>
      <c r="T14" s="72"/>
      <c r="U14" s="76"/>
      <c r="V14" s="76"/>
      <c r="W14" s="77"/>
      <c r="X14" s="272"/>
      <c r="Y14" s="76"/>
      <c r="Z14" s="76"/>
      <c r="AA14" s="76"/>
      <c r="AB14" s="76"/>
      <c r="AC14" s="76"/>
      <c r="AD14" s="272"/>
      <c r="AE14" s="77"/>
      <c r="AF14" s="77"/>
      <c r="AG14" s="76"/>
      <c r="AI14" s="78"/>
    </row>
    <row r="15" spans="1:35" x14ac:dyDescent="0.25">
      <c r="A15" s="65" t="str">
        <f>'(2) Time Series Data'!D33</f>
        <v>OECD</v>
      </c>
      <c r="B15" s="65" t="str">
        <f>'(2) Time Series Data'!E33</f>
        <v>core</v>
      </c>
      <c r="C15" s="68">
        <v>1</v>
      </c>
      <c r="D15" s="290" t="s">
        <v>245</v>
      </c>
      <c r="E15" s="64">
        <v>0.97923962086087879</v>
      </c>
      <c r="F15" s="65">
        <v>644575.25773426006</v>
      </c>
      <c r="G15" s="65">
        <v>1972.8088625718101</v>
      </c>
      <c r="H15" s="65">
        <v>33.4069289794014</v>
      </c>
      <c r="I15" s="65">
        <f>HLOOKUP(ROUNDUP(G15,0),primaryenergy,2)</f>
        <v>152.76477353286026</v>
      </c>
      <c r="J15" s="193">
        <v>1</v>
      </c>
      <c r="K15" s="138">
        <f>F15/(I15*J15)</f>
        <v>4219.3972002034197</v>
      </c>
      <c r="M15" s="67">
        <v>1</v>
      </c>
      <c r="N15" s="286" t="s">
        <v>245</v>
      </c>
      <c r="O15" s="64">
        <v>0.98169259431947697</v>
      </c>
      <c r="P15" s="65">
        <v>3862.7163146001599</v>
      </c>
      <c r="Q15" s="65">
        <v>1962.4510551599799</v>
      </c>
      <c r="R15" s="65">
        <v>46.876288939184498</v>
      </c>
      <c r="S15" s="65">
        <f>HLOOKUP(ROUNDUP(Q15,0),primaryenergy,2)</f>
        <v>99.444209876574661</v>
      </c>
      <c r="T15" s="193">
        <v>1</v>
      </c>
      <c r="U15" s="138">
        <f>P15/(S15*T15)</f>
        <v>38.843048975846621</v>
      </c>
      <c r="W15" s="67">
        <v>1</v>
      </c>
      <c r="X15" s="273" t="s">
        <v>261</v>
      </c>
      <c r="Y15" s="138">
        <v>315.58490558217699</v>
      </c>
      <c r="Z15" s="138">
        <v>1961.8800241900601</v>
      </c>
      <c r="AA15" s="138">
        <v>18.052722142487902</v>
      </c>
      <c r="AB15" s="63" t="s">
        <v>83</v>
      </c>
      <c r="AC15" s="67">
        <v>1</v>
      </c>
      <c r="AD15" s="278" t="s">
        <v>262</v>
      </c>
      <c r="AE15" s="138">
        <v>997.95377678131399</v>
      </c>
      <c r="AF15" s="138">
        <v>1959.91066444939</v>
      </c>
      <c r="AG15" s="138">
        <v>20.4811647122953</v>
      </c>
    </row>
    <row r="16" spans="1:35" x14ac:dyDescent="0.25">
      <c r="A16" s="65" t="str">
        <f>'(2) Time Series Data'!D34</f>
        <v>FSU</v>
      </c>
      <c r="B16" s="65" t="str">
        <f>'(2) Time Series Data'!E34</f>
        <v>rimFSU</v>
      </c>
      <c r="C16" s="68">
        <v>1</v>
      </c>
      <c r="D16" s="290" t="s">
        <v>245</v>
      </c>
      <c r="E16" s="64">
        <v>0.98316800673872362</v>
      </c>
      <c r="F16" s="65">
        <v>125535.075545638</v>
      </c>
      <c r="G16" s="65">
        <v>1974.1045846933</v>
      </c>
      <c r="H16" s="65">
        <v>28.467689142085899</v>
      </c>
      <c r="I16" s="65">
        <f>HLOOKUP(ROUNDUP(G16,0),primaryenergy,3)</f>
        <v>54.251499414543147</v>
      </c>
      <c r="J16" s="193">
        <v>1</v>
      </c>
      <c r="K16" s="138">
        <f>F16/(I16*J16)</f>
        <v>2313.9466540160902</v>
      </c>
      <c r="M16" s="67">
        <v>1</v>
      </c>
      <c r="N16" s="286" t="s">
        <v>245</v>
      </c>
      <c r="O16" s="64">
        <v>0.99618769484903846</v>
      </c>
      <c r="P16" s="65">
        <v>1237.7185608449499</v>
      </c>
      <c r="Q16" s="65">
        <v>1967.4215883189599</v>
      </c>
      <c r="R16" s="65">
        <v>36.306487169380901</v>
      </c>
      <c r="S16" s="65">
        <f>HLOOKUP(ROUNDUP(Q16,0),primaryenergy,3)</f>
        <v>38.80010863781046</v>
      </c>
      <c r="T16" s="193">
        <v>1</v>
      </c>
      <c r="U16" s="138">
        <f>P16/(S16*T16)</f>
        <v>31.899873590529101</v>
      </c>
      <c r="W16" s="67">
        <v>1</v>
      </c>
      <c r="X16" s="273" t="s">
        <v>246</v>
      </c>
      <c r="Y16" s="138">
        <v>140.969659990531</v>
      </c>
      <c r="Z16" s="138">
        <v>1961.2392517655801</v>
      </c>
      <c r="AA16" s="138">
        <v>16.3065196611998</v>
      </c>
      <c r="AB16" s="63" t="s">
        <v>83</v>
      </c>
      <c r="AC16" s="67">
        <v>1</v>
      </c>
      <c r="AD16" s="278" t="s">
        <v>247</v>
      </c>
      <c r="AE16" s="138">
        <v>618.15836563159905</v>
      </c>
      <c r="AF16" s="138">
        <v>1968.0063683098799</v>
      </c>
      <c r="AG16" s="138">
        <v>36.6917733445839</v>
      </c>
    </row>
    <row r="17" spans="1:33" x14ac:dyDescent="0.25">
      <c r="A17" s="65" t="str">
        <f>'(2) Time Series Data'!D35</f>
        <v>Asia+SA</v>
      </c>
      <c r="B17" s="65" t="str">
        <f>'(2) Time Series Data'!E35</f>
        <v>rim</v>
      </c>
      <c r="C17" s="68">
        <v>0</v>
      </c>
      <c r="D17" s="290" t="s">
        <v>257</v>
      </c>
      <c r="E17" s="64">
        <v>0.4783436567756757</v>
      </c>
      <c r="J17" s="193"/>
      <c r="K17" s="138"/>
      <c r="M17" s="67">
        <v>0</v>
      </c>
      <c r="N17" s="286" t="s">
        <v>259</v>
      </c>
      <c r="O17" s="64">
        <v>0.57526471250340516</v>
      </c>
      <c r="P17" s="65"/>
      <c r="Q17" s="65"/>
      <c r="U17" s="141"/>
      <c r="W17" s="67">
        <v>1</v>
      </c>
      <c r="X17" s="273" t="s">
        <v>248</v>
      </c>
      <c r="Y17" s="138">
        <v>294.50507868349598</v>
      </c>
      <c r="Z17" s="138">
        <v>1978.8574097993201</v>
      </c>
      <c r="AA17" s="138">
        <v>44.893580071321601</v>
      </c>
      <c r="AB17" s="63" t="s">
        <v>83</v>
      </c>
      <c r="AC17" s="67">
        <v>1</v>
      </c>
      <c r="AD17" s="278" t="s">
        <v>248</v>
      </c>
      <c r="AE17" s="138">
        <v>735.073315169485</v>
      </c>
      <c r="AF17" s="138">
        <v>1972.4583895630201</v>
      </c>
      <c r="AG17" s="138">
        <v>29.6764690544844</v>
      </c>
    </row>
    <row r="18" spans="1:33" x14ac:dyDescent="0.25">
      <c r="A18" s="65" t="str">
        <f>'(2) Time Series Data'!D36</f>
        <v>LAm+AfExSA</v>
      </c>
      <c r="B18" s="65" t="str">
        <f>'(2) Time Series Data'!E36</f>
        <v>peri</v>
      </c>
      <c r="C18" s="68">
        <v>1</v>
      </c>
      <c r="D18" s="290" t="s">
        <v>245</v>
      </c>
      <c r="E18" s="64">
        <v>0.88736622916234931</v>
      </c>
      <c r="F18" s="65">
        <v>25909.6517812079</v>
      </c>
      <c r="G18" s="65">
        <v>1989.04540497689</v>
      </c>
      <c r="H18" s="65">
        <v>27.366652669033201</v>
      </c>
      <c r="I18" s="65">
        <f>HLOOKUP(ROUNDUP(G18,0),primaryenergy,5)</f>
        <v>40.151827554962637</v>
      </c>
      <c r="J18" s="193">
        <v>1</v>
      </c>
      <c r="K18" s="138">
        <f>F18/(I18*J18)</f>
        <v>645.29196699056729</v>
      </c>
      <c r="M18" s="67">
        <v>1</v>
      </c>
      <c r="N18" s="286" t="s">
        <v>260</v>
      </c>
      <c r="O18" s="64">
        <v>0.69920104049612475</v>
      </c>
      <c r="P18" s="65">
        <v>277.459541339277</v>
      </c>
      <c r="Q18" s="65">
        <v>1988.3347965861799</v>
      </c>
      <c r="R18" s="65">
        <v>60.777484547910397</v>
      </c>
      <c r="S18" s="65">
        <f>HLOOKUP(ROUNDUP(Q18,0),primaryenergy,5)</f>
        <v>38.871233688906834</v>
      </c>
      <c r="T18" s="193">
        <v>1</v>
      </c>
      <c r="U18" s="138">
        <f>P18/(S18*T18)</f>
        <v>7.1379144680571089</v>
      </c>
      <c r="W18" s="67">
        <v>1</v>
      </c>
      <c r="X18" s="273" t="s">
        <v>263</v>
      </c>
      <c r="Y18" s="138">
        <v>400.4</v>
      </c>
      <c r="Z18" s="138">
        <v>1976</v>
      </c>
      <c r="AA18" s="138">
        <v>74.7</v>
      </c>
      <c r="AB18" s="63"/>
      <c r="AC18" s="67">
        <v>1</v>
      </c>
      <c r="AD18" s="278" t="s">
        <v>264</v>
      </c>
      <c r="AE18" s="138">
        <v>632.5</v>
      </c>
      <c r="AF18" s="138">
        <v>1976</v>
      </c>
      <c r="AG18" s="138">
        <v>74.7</v>
      </c>
    </row>
    <row r="19" spans="1:33" x14ac:dyDescent="0.25">
      <c r="A19" s="65" t="str">
        <f>'(2) Time Series Data'!D37</f>
        <v>Global</v>
      </c>
      <c r="B19" s="65" t="str">
        <f>'(2) Time Series Data'!E37</f>
        <v>glob</v>
      </c>
      <c r="C19" s="68">
        <v>0.5</v>
      </c>
      <c r="D19" s="290" t="s">
        <v>258</v>
      </c>
      <c r="E19" s="64">
        <v>0.95156986545214828</v>
      </c>
      <c r="F19" s="65">
        <v>1146150.2519121601</v>
      </c>
      <c r="G19" s="65">
        <v>1978.9678687641001</v>
      </c>
      <c r="H19" s="65">
        <v>40.439690347273597</v>
      </c>
      <c r="I19" s="65">
        <f>HLOOKUP(ROUNDUP(G19,0),primaryenergy,6)</f>
        <v>283.44663578288817</v>
      </c>
      <c r="J19" s="193">
        <v>1</v>
      </c>
      <c r="K19" s="138">
        <f>F19/(I19*J19)</f>
        <v>4043.6191763097081</v>
      </c>
      <c r="M19" s="67">
        <v>1</v>
      </c>
      <c r="N19" s="286" t="s">
        <v>258</v>
      </c>
      <c r="O19" s="64">
        <v>0.9709383405539278</v>
      </c>
      <c r="P19" s="65">
        <v>7306.33419620943</v>
      </c>
      <c r="Q19" s="65">
        <v>1969.75504531857</v>
      </c>
      <c r="R19" s="65">
        <v>51.939647061961601</v>
      </c>
      <c r="S19" s="65">
        <f>HLOOKUP(ROUNDUP(Q19,0),primaryenergy,6)</f>
        <v>208.63938004140698</v>
      </c>
      <c r="T19" s="193">
        <v>1</v>
      </c>
      <c r="U19" s="138">
        <f>P19/(S19*T19)</f>
        <v>35.018960441501505</v>
      </c>
      <c r="W19" s="67">
        <v>1</v>
      </c>
      <c r="X19" s="273" t="s">
        <v>265</v>
      </c>
      <c r="Y19" s="138">
        <v>241.403915108924</v>
      </c>
      <c r="Z19" s="138">
        <v>1961.77193730354</v>
      </c>
      <c r="AA19" s="138">
        <v>24.876134436380699</v>
      </c>
      <c r="AB19" s="63" t="s">
        <v>83</v>
      </c>
      <c r="AC19" s="67">
        <v>1</v>
      </c>
      <c r="AD19" s="278" t="s">
        <v>262</v>
      </c>
      <c r="AE19" s="138">
        <v>1004.7148421025</v>
      </c>
      <c r="AF19" s="138">
        <v>1959.98868290066</v>
      </c>
      <c r="AG19" s="138">
        <v>20.698804665534499</v>
      </c>
    </row>
    <row r="20" spans="1:33" x14ac:dyDescent="0.25">
      <c r="J20" s="193"/>
      <c r="O20" s="64"/>
      <c r="P20" s="65"/>
      <c r="Q20" s="65"/>
      <c r="X20" s="271"/>
      <c r="Y20" s="137"/>
      <c r="Z20" s="137"/>
      <c r="AA20" s="137"/>
      <c r="AD20" s="279"/>
      <c r="AE20" s="79"/>
      <c r="AF20" s="79"/>
    </row>
    <row r="21" spans="1:33" s="69" customFormat="1" x14ac:dyDescent="0.25">
      <c r="A21" s="72" t="str">
        <f>'(2) Time Series Data'!B57</f>
        <v>NUCLEAR POWER (1956-2000)</v>
      </c>
      <c r="C21" s="70"/>
      <c r="D21" s="289"/>
      <c r="E21" s="71"/>
      <c r="F21" s="72"/>
      <c r="G21" s="72"/>
      <c r="H21" s="72"/>
      <c r="I21" s="72"/>
      <c r="J21" s="243"/>
      <c r="K21" s="76"/>
      <c r="L21" s="76"/>
      <c r="M21" s="73"/>
      <c r="N21" s="289"/>
      <c r="O21" s="71"/>
      <c r="P21" s="72"/>
      <c r="Q21" s="72"/>
      <c r="R21" s="72"/>
      <c r="S21" s="72"/>
      <c r="T21" s="72"/>
      <c r="U21" s="76"/>
      <c r="V21" s="76"/>
      <c r="W21" s="77"/>
      <c r="X21" s="272"/>
      <c r="Y21" s="145"/>
      <c r="Z21" s="145"/>
      <c r="AA21" s="145"/>
      <c r="AB21" s="76"/>
      <c r="AC21" s="76"/>
      <c r="AD21" s="280"/>
      <c r="AE21" s="77"/>
      <c r="AF21" s="77"/>
      <c r="AG21" s="76"/>
    </row>
    <row r="22" spans="1:33" x14ac:dyDescent="0.25">
      <c r="A22" s="65" t="str">
        <f>'(2) Time Series Data'!D59</f>
        <v>OECD</v>
      </c>
      <c r="B22" s="65" t="str">
        <f>'(2) Time Series Data'!E59</f>
        <v>core</v>
      </c>
      <c r="C22" s="68">
        <v>1</v>
      </c>
      <c r="D22" s="290" t="s">
        <v>248</v>
      </c>
      <c r="E22" s="64">
        <v>0.97746660602874402</v>
      </c>
      <c r="F22" s="65">
        <v>323400.51112774701</v>
      </c>
      <c r="G22" s="65">
        <v>1982.0029072109801</v>
      </c>
      <c r="H22" s="65">
        <v>19.528447251144701</v>
      </c>
      <c r="I22" s="65">
        <f>HLOOKUP(ROUNDUP(G22,0),primaryenergy,2)</f>
        <v>149.06468323288257</v>
      </c>
      <c r="J22" s="193">
        <v>1</v>
      </c>
      <c r="K22" s="138">
        <f>F22/(I22*J22)</f>
        <v>2169.5314014956912</v>
      </c>
      <c r="L22" s="138"/>
      <c r="M22" s="67">
        <v>1</v>
      </c>
      <c r="N22" s="290" t="s">
        <v>248</v>
      </c>
      <c r="O22" s="64">
        <v>0.95185656825515863</v>
      </c>
      <c r="P22" s="65">
        <v>413.92791008653597</v>
      </c>
      <c r="Q22" s="65">
        <v>1979.2920469445901</v>
      </c>
      <c r="R22" s="65">
        <v>26.093252579909102</v>
      </c>
      <c r="S22" s="65">
        <f>HLOOKUP(ROUNDUP(Q22,0),primaryenergy,2)</f>
        <v>157.75755077477731</v>
      </c>
      <c r="T22" s="193">
        <v>1</v>
      </c>
      <c r="U22" s="138">
        <f>P22/(S22*T22)</f>
        <v>2.6238231263965326</v>
      </c>
      <c r="W22" s="67">
        <v>1</v>
      </c>
      <c r="X22" s="273" t="s">
        <v>251</v>
      </c>
      <c r="Y22" s="138">
        <v>1075.88189256598</v>
      </c>
      <c r="Z22" s="138">
        <v>1971.2871605558701</v>
      </c>
      <c r="AA22" s="138">
        <v>18.2600087979405</v>
      </c>
      <c r="AB22" s="63" t="s">
        <v>83</v>
      </c>
      <c r="AC22" s="67">
        <v>1</v>
      </c>
      <c r="AD22" s="278" t="s">
        <v>251</v>
      </c>
      <c r="AE22" s="138">
        <v>1271.2191972400101</v>
      </c>
      <c r="AF22" s="138">
        <v>1968.57729351331</v>
      </c>
      <c r="AG22" s="138">
        <v>12.7288046138359</v>
      </c>
    </row>
    <row r="23" spans="1:33" x14ac:dyDescent="0.25">
      <c r="A23" s="65" t="str">
        <f>'(2) Time Series Data'!D60</f>
        <v>FSU</v>
      </c>
      <c r="B23" s="65" t="str">
        <f>'(2) Time Series Data'!E60</f>
        <v>rimFSU</v>
      </c>
      <c r="C23" s="68">
        <v>1</v>
      </c>
      <c r="D23" s="290" t="s">
        <v>248</v>
      </c>
      <c r="E23" s="64">
        <v>0.98797506082595976</v>
      </c>
      <c r="F23" s="65">
        <v>53387.987299905799</v>
      </c>
      <c r="G23" s="65">
        <v>1983.56524659862</v>
      </c>
      <c r="H23" s="65">
        <v>15.202598169622</v>
      </c>
      <c r="I23" s="65">
        <f>HLOOKUP(ROUNDUP(G23,0),primaryenergy,3)</f>
        <v>68.236956362795041</v>
      </c>
      <c r="J23" s="193">
        <v>1</v>
      </c>
      <c r="K23" s="138">
        <f>F23/(I23*J23)</f>
        <v>782.39109927556251</v>
      </c>
      <c r="L23" s="138"/>
      <c r="M23" s="67">
        <v>1</v>
      </c>
      <c r="N23" s="290" t="s">
        <v>248</v>
      </c>
      <c r="O23" s="64">
        <v>0.94078309812347982</v>
      </c>
      <c r="P23" s="65">
        <v>89.287318370780099</v>
      </c>
      <c r="Q23" s="65">
        <v>1981.4915275174701</v>
      </c>
      <c r="R23" s="65">
        <v>24.6492124768426</v>
      </c>
      <c r="S23" s="65">
        <f>HLOOKUP(ROUNDUP(Q23,0),primaryenergy,3)</f>
        <v>64.906034002435533</v>
      </c>
      <c r="T23" s="193">
        <v>1</v>
      </c>
      <c r="U23" s="138">
        <f>P23/(S23*T23)</f>
        <v>1.3756397189116452</v>
      </c>
      <c r="W23" s="67">
        <v>1</v>
      </c>
      <c r="X23" s="273" t="s">
        <v>252</v>
      </c>
      <c r="Y23" s="138">
        <v>877.51314386278705</v>
      </c>
      <c r="Z23" s="138">
        <v>1972.8288414014301</v>
      </c>
      <c r="AA23" s="138">
        <v>18.463267515038002</v>
      </c>
      <c r="AB23" s="63" t="s">
        <v>83</v>
      </c>
      <c r="AC23" s="67">
        <v>1</v>
      </c>
      <c r="AD23" s="278" t="s">
        <v>255</v>
      </c>
      <c r="AE23" s="138">
        <v>1109.49351419203</v>
      </c>
      <c r="AF23" s="138">
        <v>1973.0529507613501</v>
      </c>
      <c r="AG23" s="138">
        <v>13.6739291933188</v>
      </c>
    </row>
    <row r="24" spans="1:33" x14ac:dyDescent="0.25">
      <c r="A24" s="65" t="str">
        <f>'(2) Time Series Data'!D61</f>
        <v>Asia</v>
      </c>
      <c r="B24" s="65" t="str">
        <f>'(2) Time Series Data'!E61</f>
        <v>rim</v>
      </c>
      <c r="C24" s="68">
        <v>0</v>
      </c>
      <c r="D24" s="290" t="s">
        <v>249</v>
      </c>
      <c r="E24" s="64" t="s">
        <v>83</v>
      </c>
      <c r="J24" s="193"/>
      <c r="K24" s="138"/>
      <c r="L24" s="138"/>
      <c r="M24" s="67">
        <v>0</v>
      </c>
      <c r="N24" s="290" t="s">
        <v>249</v>
      </c>
      <c r="O24" s="64" t="s">
        <v>83</v>
      </c>
      <c r="P24" s="65"/>
      <c r="Q24" s="65"/>
      <c r="U24" s="141"/>
      <c r="W24" s="67">
        <v>1</v>
      </c>
      <c r="X24" s="273" t="s">
        <v>253</v>
      </c>
      <c r="Y24" s="138">
        <v>673.833856545152</v>
      </c>
      <c r="Z24" s="138">
        <v>1974.35086861544</v>
      </c>
      <c r="AA24" s="138">
        <v>9.3215005189563396</v>
      </c>
      <c r="AB24" s="63" t="s">
        <v>83</v>
      </c>
      <c r="AC24" s="67">
        <v>1</v>
      </c>
      <c r="AD24" s="278" t="s">
        <v>256</v>
      </c>
      <c r="AE24" s="138">
        <v>1004.69004220227</v>
      </c>
      <c r="AF24" s="138">
        <v>1976.39990920336</v>
      </c>
      <c r="AG24" s="138">
        <v>11.7649485800414</v>
      </c>
    </row>
    <row r="25" spans="1:33" x14ac:dyDescent="0.25">
      <c r="A25" s="65" t="str">
        <f>'(2) Time Series Data'!D62</f>
        <v>LAm+Af</v>
      </c>
      <c r="B25" s="65" t="str">
        <f>'(2) Time Series Data'!E62</f>
        <v>peri</v>
      </c>
      <c r="C25" s="68">
        <v>0</v>
      </c>
      <c r="D25" s="290" t="s">
        <v>250</v>
      </c>
      <c r="J25" s="193"/>
      <c r="K25" s="138"/>
      <c r="L25" s="138"/>
      <c r="M25" s="67">
        <v>0</v>
      </c>
      <c r="N25" s="290" t="s">
        <v>250</v>
      </c>
      <c r="O25" s="64"/>
      <c r="P25" s="65"/>
      <c r="Q25" s="65"/>
      <c r="U25" s="141"/>
      <c r="W25" s="67">
        <v>0</v>
      </c>
      <c r="X25" s="273" t="s">
        <v>250</v>
      </c>
      <c r="Y25" s="138"/>
      <c r="Z25" s="138"/>
      <c r="AA25" s="138"/>
      <c r="AB25" s="63"/>
      <c r="AC25" s="67">
        <v>0</v>
      </c>
      <c r="AD25" s="278" t="s">
        <v>250</v>
      </c>
      <c r="AE25" s="138"/>
      <c r="AF25" s="138"/>
      <c r="AG25" s="138"/>
    </row>
    <row r="26" spans="1:33" x14ac:dyDescent="0.25">
      <c r="A26" s="65" t="str">
        <f>'(2) Time Series Data'!D63</f>
        <v>Global</v>
      </c>
      <c r="B26" s="65" t="str">
        <f>'(2) Time Series Data'!E63</f>
        <v>glob</v>
      </c>
      <c r="C26" s="68">
        <v>1</v>
      </c>
      <c r="D26" s="290" t="s">
        <v>245</v>
      </c>
      <c r="E26" s="64">
        <v>0.98809857644774712</v>
      </c>
      <c r="F26" s="65">
        <v>404413.941609531</v>
      </c>
      <c r="G26" s="65">
        <v>1982.5794951462699</v>
      </c>
      <c r="H26" s="65">
        <v>19.176782109697999</v>
      </c>
      <c r="I26" s="65">
        <f>HLOOKUP(ROUNDUP(G26,0),primaryenergy,6)</f>
        <v>279.33375295505198</v>
      </c>
      <c r="J26" s="193">
        <v>1</v>
      </c>
      <c r="K26" s="138">
        <f>F26/(I26*J26)</f>
        <v>1447.7804323010182</v>
      </c>
      <c r="L26" s="138"/>
      <c r="M26" s="67">
        <v>1</v>
      </c>
      <c r="N26" s="290" t="s">
        <v>245</v>
      </c>
      <c r="O26" s="64">
        <v>0.95868262130902659</v>
      </c>
      <c r="P26" s="65">
        <v>548.66958919290403</v>
      </c>
      <c r="Q26" s="65">
        <v>1980.3092403315</v>
      </c>
      <c r="R26" s="65">
        <v>26.421251091756201</v>
      </c>
      <c r="S26" s="65">
        <f>HLOOKUP(ROUNDUP(Q26,0),primaryenergy,6)</f>
        <v>276.63378903722133</v>
      </c>
      <c r="T26" s="193">
        <v>1</v>
      </c>
      <c r="U26" s="138">
        <f>P26/(S26*T26)</f>
        <v>1.9833787879002736</v>
      </c>
      <c r="W26" s="67">
        <v>1</v>
      </c>
      <c r="X26" s="273" t="s">
        <v>254</v>
      </c>
      <c r="Y26" s="138">
        <v>965.69070450502898</v>
      </c>
      <c r="Z26" s="138">
        <v>1970.85650466474</v>
      </c>
      <c r="AA26" s="138">
        <v>16.840065236824699</v>
      </c>
      <c r="AB26" s="63" t="s">
        <v>83</v>
      </c>
      <c r="AC26" s="67">
        <v>1</v>
      </c>
      <c r="AD26" s="278" t="s">
        <v>251</v>
      </c>
      <c r="AE26" s="138">
        <v>1363.5180861148599</v>
      </c>
      <c r="AF26" s="138">
        <v>1969.0794251029399</v>
      </c>
      <c r="AG26" s="138">
        <v>14.947772490084899</v>
      </c>
    </row>
    <row r="27" spans="1:33" x14ac:dyDescent="0.25">
      <c r="O27" s="64"/>
      <c r="P27" s="65"/>
      <c r="Q27" s="65"/>
      <c r="X27" s="271"/>
      <c r="Y27" s="137"/>
      <c r="Z27" s="137"/>
      <c r="AA27" s="137"/>
      <c r="AD27" s="279"/>
      <c r="AE27" s="79"/>
      <c r="AF27" s="79"/>
    </row>
    <row r="28" spans="1:33" s="69" customFormat="1" x14ac:dyDescent="0.25">
      <c r="A28" s="69" t="str">
        <f>'(2) Time Series Data'!B83</f>
        <v>HYDRO POWER (1882-2005)</v>
      </c>
      <c r="C28" s="70"/>
      <c r="D28" s="289"/>
      <c r="E28" s="71"/>
      <c r="F28" s="72"/>
      <c r="G28" s="72"/>
      <c r="H28" s="72"/>
      <c r="I28" s="72"/>
      <c r="J28" s="72"/>
      <c r="K28" s="76"/>
      <c r="L28" s="76"/>
      <c r="M28" s="73"/>
      <c r="N28" s="289"/>
      <c r="O28" s="71"/>
      <c r="P28" s="72"/>
      <c r="Q28" s="72"/>
      <c r="R28" s="72"/>
      <c r="S28" s="72"/>
      <c r="T28" s="72"/>
      <c r="U28" s="76"/>
      <c r="V28" s="76"/>
      <c r="W28" s="77"/>
      <c r="X28" s="272"/>
      <c r="Y28" s="145"/>
      <c r="Z28" s="145"/>
      <c r="AA28" s="145"/>
      <c r="AB28" s="76"/>
      <c r="AC28" s="76"/>
      <c r="AD28" s="280"/>
      <c r="AE28" s="77"/>
      <c r="AF28" s="77"/>
      <c r="AG28" s="76"/>
    </row>
    <row r="29" spans="1:33" x14ac:dyDescent="0.25">
      <c r="A29" s="65" t="str">
        <f>'(2) Time Series Data'!D85</f>
        <v>OECD</v>
      </c>
      <c r="B29" s="65" t="str">
        <f>'(2) Time Series Data'!E85</f>
        <v>core</v>
      </c>
      <c r="C29" s="68">
        <v>1</v>
      </c>
      <c r="D29" s="286" t="s">
        <v>2</v>
      </c>
      <c r="E29" s="64">
        <v>0.92117343596785783</v>
      </c>
      <c r="F29" s="65">
        <v>408282.646747016</v>
      </c>
      <c r="G29" s="65">
        <v>1971.3409081100799</v>
      </c>
      <c r="H29" s="65">
        <v>47.263764154819697</v>
      </c>
      <c r="I29" s="65">
        <f>HLOOKUP(ROUNDUP(G29,0),primaryenergy,2)</f>
        <v>144.77291326219242</v>
      </c>
      <c r="J29" s="193">
        <v>1</v>
      </c>
      <c r="K29" s="138">
        <f>F29/(I29*J29)</f>
        <v>2820.1590860273127</v>
      </c>
      <c r="M29" s="142">
        <v>1</v>
      </c>
      <c r="N29" s="286" t="s">
        <v>84</v>
      </c>
      <c r="O29" s="64">
        <v>0.92248965776515479</v>
      </c>
      <c r="P29" s="65">
        <v>17474.450650268202</v>
      </c>
      <c r="Q29" s="65">
        <v>1963.7442808148801</v>
      </c>
      <c r="R29" s="65">
        <v>70.013477013028094</v>
      </c>
      <c r="S29" s="65">
        <f>HLOOKUP(ROUNDUP(Q29,0),primaryenergy,2)</f>
        <v>101.11838126611696</v>
      </c>
      <c r="T29" s="193">
        <v>1</v>
      </c>
      <c r="U29" s="138">
        <f>P29/(S29*T29)</f>
        <v>172.81181157637451</v>
      </c>
      <c r="W29" s="67">
        <v>0</v>
      </c>
      <c r="X29" s="273" t="s">
        <v>7</v>
      </c>
      <c r="Y29" s="138">
        <v>47.778213455653301</v>
      </c>
      <c r="Z29" s="138">
        <v>1951.8537178290001</v>
      </c>
      <c r="AA29" s="138">
        <v>52.564150850126097</v>
      </c>
      <c r="AB29" s="63" t="s">
        <v>83</v>
      </c>
      <c r="AC29" s="67">
        <v>0</v>
      </c>
      <c r="AD29" s="278" t="s">
        <v>7</v>
      </c>
      <c r="AE29" s="138">
        <v>419.44993663765098</v>
      </c>
      <c r="AF29" s="138">
        <v>1960.4767604430799</v>
      </c>
      <c r="AG29" s="138">
        <v>28.0712452306527</v>
      </c>
    </row>
    <row r="30" spans="1:33" x14ac:dyDescent="0.25">
      <c r="A30" s="65" t="str">
        <f>'(2) Time Series Data'!D86</f>
        <v>FSU</v>
      </c>
      <c r="B30" s="65" t="str">
        <f>'(2) Time Series Data'!E86</f>
        <v>rimFSU</v>
      </c>
      <c r="C30" s="68">
        <v>1</v>
      </c>
      <c r="D30" s="286" t="s">
        <v>3</v>
      </c>
      <c r="E30" s="64">
        <v>0.95620443381496001</v>
      </c>
      <c r="F30" s="65">
        <v>94959.6359198344</v>
      </c>
      <c r="G30" s="65">
        <v>1973.4691117806899</v>
      </c>
      <c r="H30" s="65">
        <v>35.852425307628899</v>
      </c>
      <c r="I30" s="65">
        <f>HLOOKUP(ROUNDUP(G30,0),primaryenergy,3)</f>
        <v>51.460036806694752</v>
      </c>
      <c r="J30" s="193">
        <v>1</v>
      </c>
      <c r="K30" s="138">
        <f>F30/(I30*J30)</f>
        <v>1845.3083560072487</v>
      </c>
      <c r="M30" s="142">
        <v>1</v>
      </c>
      <c r="N30" s="286" t="s">
        <v>85</v>
      </c>
      <c r="O30" s="64">
        <v>0.93042286401162166</v>
      </c>
      <c r="P30" s="65">
        <v>2675.1277255466398</v>
      </c>
      <c r="Q30" s="65">
        <v>1971.94583393168</v>
      </c>
      <c r="R30" s="65">
        <v>58.767746938883199</v>
      </c>
      <c r="S30" s="65">
        <f>HLOOKUP(ROUNDUP(Q30,0),primaryenergy,3)</f>
        <v>47.040987430383211</v>
      </c>
      <c r="T30" s="193">
        <v>1</v>
      </c>
      <c r="U30" s="138">
        <f>P30/(S30*T30)</f>
        <v>56.868018119424228</v>
      </c>
      <c r="W30" s="67">
        <v>0</v>
      </c>
      <c r="X30" s="273" t="s">
        <v>8</v>
      </c>
      <c r="Y30" s="138">
        <v>67.598059740782205</v>
      </c>
      <c r="Z30" s="138">
        <v>1957.4183777734499</v>
      </c>
      <c r="AA30" s="138">
        <v>22.693689289056501</v>
      </c>
      <c r="AB30" s="63" t="s">
        <v>83</v>
      </c>
      <c r="AC30" s="67">
        <v>0</v>
      </c>
      <c r="AD30" s="278" t="s">
        <v>12</v>
      </c>
      <c r="AE30" s="138">
        <v>334.46779584157099</v>
      </c>
      <c r="AF30" s="138">
        <v>1965.0838207733</v>
      </c>
      <c r="AG30" s="138">
        <v>2.5100665494649199</v>
      </c>
    </row>
    <row r="31" spans="1:33" x14ac:dyDescent="0.25">
      <c r="A31" s="65" t="str">
        <f>'(2) Time Series Data'!D87</f>
        <v>Asia</v>
      </c>
      <c r="B31" s="65" t="str">
        <f>'(2) Time Series Data'!E87</f>
        <v>rim</v>
      </c>
      <c r="C31" s="68">
        <v>0</v>
      </c>
      <c r="D31" s="286" t="s">
        <v>4</v>
      </c>
      <c r="E31" s="140"/>
      <c r="F31" s="143"/>
      <c r="G31" s="143"/>
      <c r="H31" s="143"/>
      <c r="I31" s="143"/>
      <c r="J31" s="244"/>
      <c r="K31" s="141"/>
      <c r="M31" s="142">
        <v>0</v>
      </c>
      <c r="N31" s="286" t="s">
        <v>5</v>
      </c>
      <c r="O31" s="64"/>
      <c r="P31" s="65"/>
      <c r="Q31" s="65"/>
      <c r="U31" s="141"/>
      <c r="W31" s="67">
        <v>1</v>
      </c>
      <c r="X31" s="273" t="s">
        <v>9</v>
      </c>
      <c r="Y31" s="138">
        <v>128.77586205</v>
      </c>
      <c r="Z31" s="138">
        <v>1977</v>
      </c>
      <c r="AA31" s="138">
        <v>108</v>
      </c>
      <c r="AB31" s="63" t="s">
        <v>83</v>
      </c>
      <c r="AC31" s="67">
        <v>1</v>
      </c>
      <c r="AD31" s="278" t="s">
        <v>13</v>
      </c>
      <c r="AE31" s="138">
        <v>649.03934745568699</v>
      </c>
      <c r="AF31" s="138">
        <v>1990.20854501198</v>
      </c>
      <c r="AG31" s="138">
        <v>70.040818168535694</v>
      </c>
    </row>
    <row r="32" spans="1:33" x14ac:dyDescent="0.25">
      <c r="A32" s="65" t="str">
        <f>'(2) Time Series Data'!D88</f>
        <v>LAm+Af</v>
      </c>
      <c r="B32" s="65" t="str">
        <f>'(2) Time Series Data'!E88</f>
        <v>peri</v>
      </c>
      <c r="C32" s="68">
        <v>0</v>
      </c>
      <c r="D32" s="286" t="s">
        <v>5</v>
      </c>
      <c r="E32" s="140"/>
      <c r="F32" s="143"/>
      <c r="G32" s="143"/>
      <c r="H32" s="143"/>
      <c r="I32" s="143"/>
      <c r="J32" s="244"/>
      <c r="K32" s="141"/>
      <c r="M32" s="142">
        <v>1</v>
      </c>
      <c r="N32" s="286" t="s">
        <v>86</v>
      </c>
      <c r="O32" s="64">
        <v>0.78549426914099718</v>
      </c>
      <c r="P32" s="65">
        <v>4276.2883600326504</v>
      </c>
      <c r="Q32" s="65">
        <v>1979.3039806086699</v>
      </c>
      <c r="R32" s="65">
        <v>69.868172363039506</v>
      </c>
      <c r="S32" s="65">
        <f>HLOOKUP(ROUNDUP(Q32,0),primaryenergy,5)</f>
        <v>26.521241133035801</v>
      </c>
      <c r="T32" s="193">
        <v>1</v>
      </c>
      <c r="U32" s="138">
        <f>P32/(S32*T32)</f>
        <v>161.2401296976239</v>
      </c>
      <c r="W32" s="67">
        <v>1</v>
      </c>
      <c r="X32" s="273" t="s">
        <v>10</v>
      </c>
      <c r="Y32" s="138">
        <v>90.492444018980606</v>
      </c>
      <c r="Z32" s="138">
        <v>1968.2141787907599</v>
      </c>
      <c r="AA32" s="138">
        <v>18.010034384962299</v>
      </c>
      <c r="AB32" s="63"/>
      <c r="AC32" s="67">
        <v>1</v>
      </c>
      <c r="AD32" s="278" t="s">
        <v>14</v>
      </c>
      <c r="AE32" s="138">
        <v>548.23617990872401</v>
      </c>
      <c r="AF32" s="138">
        <v>1971.9860917767401</v>
      </c>
      <c r="AG32" s="138">
        <v>22.139070735300798</v>
      </c>
    </row>
    <row r="33" spans="1:33" x14ac:dyDescent="0.25">
      <c r="A33" s="65" t="str">
        <f>'(2) Time Series Data'!D89</f>
        <v>Global</v>
      </c>
      <c r="B33" s="65" t="str">
        <f>'(2) Time Series Data'!E89</f>
        <v>glob</v>
      </c>
      <c r="C33" s="68">
        <v>1</v>
      </c>
      <c r="D33" s="286" t="s">
        <v>6</v>
      </c>
      <c r="E33" s="64">
        <v>0.78117510479636099</v>
      </c>
      <c r="F33" s="65">
        <v>959072.30870510696</v>
      </c>
      <c r="G33" s="65">
        <v>1981.74496704525</v>
      </c>
      <c r="H33" s="65">
        <v>55.354349574897199</v>
      </c>
      <c r="I33" s="65">
        <f>HLOOKUP(ROUNDUP(G33,0),primaryenergy,6)</f>
        <v>275.6785363248631</v>
      </c>
      <c r="J33" s="193">
        <v>1</v>
      </c>
      <c r="K33" s="138">
        <f>F33/(I33*J33)</f>
        <v>3478.9516858683692</v>
      </c>
      <c r="M33" s="142">
        <v>1</v>
      </c>
      <c r="N33" s="286" t="s">
        <v>87</v>
      </c>
      <c r="O33" s="64">
        <v>0.8608969204319431</v>
      </c>
      <c r="P33" s="65">
        <v>28802.5191071179</v>
      </c>
      <c r="Q33" s="65">
        <v>1971.29872643609</v>
      </c>
      <c r="R33" s="65">
        <v>80.135028592975402</v>
      </c>
      <c r="S33" s="65">
        <f>HLOOKUP(ROUNDUP(Q33,0),primaryenergy,6)</f>
        <v>227.31348018956092</v>
      </c>
      <c r="T33" s="193">
        <v>1</v>
      </c>
      <c r="U33" s="138">
        <f>P33/(S33*T33)</f>
        <v>126.70836363553515</v>
      </c>
      <c r="W33" s="67">
        <v>1</v>
      </c>
      <c r="X33" s="273" t="s">
        <v>11</v>
      </c>
      <c r="Y33" s="138">
        <v>47.912323529542498</v>
      </c>
      <c r="Z33" s="138">
        <v>1952.5919349272201</v>
      </c>
      <c r="AA33" s="138">
        <v>39.677902140334702</v>
      </c>
      <c r="AB33" s="63" t="s">
        <v>83</v>
      </c>
      <c r="AC33" s="67">
        <v>0</v>
      </c>
      <c r="AD33" s="278" t="s">
        <v>7</v>
      </c>
      <c r="AE33" s="138">
        <v>653.54499046016304</v>
      </c>
      <c r="AF33" s="138">
        <v>1962.8363789734101</v>
      </c>
      <c r="AG33" s="138">
        <v>40.462632661428898</v>
      </c>
    </row>
    <row r="34" spans="1:33" x14ac:dyDescent="0.25">
      <c r="O34" s="64"/>
      <c r="P34" s="65"/>
      <c r="Q34" s="65"/>
      <c r="X34" s="271"/>
      <c r="Y34" s="137"/>
      <c r="Z34" s="137"/>
      <c r="AA34" s="137"/>
    </row>
    <row r="35" spans="1:33" s="69" customFormat="1" x14ac:dyDescent="0.25">
      <c r="A35" s="69" t="str">
        <f>'(2) Time Series Data'!B109&amp;" *"</f>
        <v>NATURAL GAS POWER (1903-2000) *</v>
      </c>
      <c r="C35" s="210" t="s">
        <v>308</v>
      </c>
      <c r="D35" s="289"/>
      <c r="E35" s="71"/>
      <c r="F35" s="72"/>
      <c r="G35" s="72"/>
      <c r="H35" s="72"/>
      <c r="I35" s="72"/>
      <c r="J35" s="72"/>
      <c r="K35" s="76"/>
      <c r="L35" s="76"/>
      <c r="M35" s="73"/>
      <c r="N35" s="289"/>
      <c r="O35" s="71"/>
      <c r="P35" s="72"/>
      <c r="Q35" s="72"/>
      <c r="R35" s="72"/>
      <c r="S35" s="72"/>
      <c r="T35" s="72"/>
      <c r="U35" s="76"/>
      <c r="V35" s="76"/>
      <c r="W35" s="77"/>
      <c r="X35" s="272"/>
      <c r="Y35" s="145"/>
      <c r="Z35" s="145"/>
      <c r="AA35" s="145"/>
      <c r="AB35" s="76"/>
      <c r="AC35" s="77"/>
      <c r="AD35" s="272"/>
      <c r="AE35" s="76"/>
      <c r="AF35" s="76"/>
      <c r="AG35" s="76"/>
    </row>
    <row r="36" spans="1:33" x14ac:dyDescent="0.25">
      <c r="A36" s="65" t="str">
        <f>'(2) Time Series Data'!D111</f>
        <v>OECD</v>
      </c>
      <c r="B36" s="65" t="str">
        <f>'(2) Time Series Data'!E111</f>
        <v>core</v>
      </c>
      <c r="C36" s="68">
        <v>1</v>
      </c>
      <c r="D36" s="290" t="s">
        <v>266</v>
      </c>
      <c r="E36" s="64">
        <v>1.5040665929027677</v>
      </c>
      <c r="F36" s="65">
        <v>222670.26173597801</v>
      </c>
      <c r="G36" s="65">
        <v>1970.2674837479899</v>
      </c>
      <c r="H36" s="65">
        <v>28.489739202923701</v>
      </c>
      <c r="I36" s="65">
        <f>HLOOKUP(ROUNDUP(G36,0),primaryenergy,2)</f>
        <v>138.3007901792524</v>
      </c>
      <c r="J36" s="193">
        <v>1</v>
      </c>
      <c r="K36" s="138">
        <f>F36/(I36*J36)</f>
        <v>1610.0433081211893</v>
      </c>
      <c r="M36" s="67">
        <v>1</v>
      </c>
      <c r="N36" s="290" t="s">
        <v>271</v>
      </c>
      <c r="O36" s="64">
        <v>2.4095591520603667</v>
      </c>
      <c r="P36" s="65">
        <v>4555.6051158212003</v>
      </c>
      <c r="Q36" s="65">
        <v>1970.6566638675599</v>
      </c>
      <c r="R36" s="65">
        <v>45.170724691594202</v>
      </c>
      <c r="S36" s="65">
        <v>138.3007901792524</v>
      </c>
      <c r="T36" s="193">
        <v>1</v>
      </c>
      <c r="U36" s="138">
        <f>P36/(S36*T36)</f>
        <v>32.939834327169471</v>
      </c>
      <c r="W36" s="67">
        <v>1</v>
      </c>
      <c r="X36" s="273" t="s">
        <v>273</v>
      </c>
      <c r="Y36" s="138">
        <v>136.58397680968099</v>
      </c>
      <c r="Z36" s="138">
        <v>1967.09037919153</v>
      </c>
      <c r="AA36" s="138">
        <v>64.326488529166397</v>
      </c>
      <c r="AB36" s="63" t="s">
        <v>83</v>
      </c>
      <c r="AC36" s="67">
        <v>1</v>
      </c>
      <c r="AD36" s="273" t="s">
        <v>274</v>
      </c>
      <c r="AE36" s="138">
        <v>893.30588190768299</v>
      </c>
      <c r="AF36" s="138">
        <v>1962.2496122411401</v>
      </c>
      <c r="AG36" s="138">
        <v>28.814360130577501</v>
      </c>
    </row>
    <row r="37" spans="1:33" x14ac:dyDescent="0.25">
      <c r="A37" s="65" t="str">
        <f>'(2) Time Series Data'!D112</f>
        <v>FSU</v>
      </c>
      <c r="B37" s="65" t="str">
        <f>'(2) Time Series Data'!E112</f>
        <v>rimFSU</v>
      </c>
      <c r="C37" s="68">
        <v>1</v>
      </c>
      <c r="D37" s="290" t="s">
        <v>267</v>
      </c>
      <c r="E37" s="64">
        <v>1.0207619575048632</v>
      </c>
      <c r="F37" s="65">
        <v>68890.161376987802</v>
      </c>
      <c r="G37" s="65">
        <v>1975.3849263351501</v>
      </c>
      <c r="H37" s="65">
        <v>28.662278730164999</v>
      </c>
      <c r="I37" s="65">
        <f>HLOOKUP(ROUNDUP(G37,0),primaryenergy,3)</f>
        <v>56.88629126124637</v>
      </c>
      <c r="J37" s="193">
        <v>1</v>
      </c>
      <c r="K37" s="138">
        <f>F37/(I37*J37)</f>
        <v>1211.0151646310442</v>
      </c>
      <c r="M37" s="67">
        <v>1</v>
      </c>
      <c r="N37" s="290" t="s">
        <v>272</v>
      </c>
      <c r="O37" s="64">
        <v>1.1310483996233356</v>
      </c>
      <c r="P37" s="65">
        <v>445.60427313972002</v>
      </c>
      <c r="Q37" s="65">
        <v>1973.2433269140799</v>
      </c>
      <c r="R37" s="65">
        <v>34.291761489366102</v>
      </c>
      <c r="S37" s="65">
        <v>51.460036806694752</v>
      </c>
      <c r="T37" s="193">
        <v>1</v>
      </c>
      <c r="U37" s="138">
        <f>P37/(S37*T37)</f>
        <v>8.6592295845724809</v>
      </c>
      <c r="W37" s="67">
        <v>0</v>
      </c>
      <c r="X37" s="273" t="s">
        <v>275</v>
      </c>
      <c r="Y37" s="138">
        <v>339.81908172558201</v>
      </c>
      <c r="Z37" s="138">
        <v>1972.41530732814</v>
      </c>
      <c r="AA37" s="138">
        <v>65.127528934559905</v>
      </c>
      <c r="AB37" s="63" t="s">
        <v>83</v>
      </c>
      <c r="AC37" s="67">
        <v>0</v>
      </c>
      <c r="AD37" s="273" t="s">
        <v>276</v>
      </c>
      <c r="AE37" s="138">
        <v>1320</v>
      </c>
      <c r="AF37" s="138">
        <v>1960</v>
      </c>
      <c r="AG37" s="138">
        <v>52.199999999999903</v>
      </c>
    </row>
    <row r="38" spans="1:33" x14ac:dyDescent="0.25">
      <c r="A38" s="65" t="str">
        <f>'(2) Time Series Data'!D113</f>
        <v>Asia</v>
      </c>
      <c r="B38" s="65" t="str">
        <f>'(2) Time Series Data'!E113</f>
        <v>rim</v>
      </c>
      <c r="C38" s="68">
        <v>0.5</v>
      </c>
      <c r="D38" s="290" t="s">
        <v>268</v>
      </c>
      <c r="E38" s="64">
        <v>2.8385251783521395</v>
      </c>
      <c r="F38" s="65">
        <v>17871.520530055601</v>
      </c>
      <c r="G38" s="65">
        <v>1984.4644121968599</v>
      </c>
      <c r="H38" s="65">
        <v>21.657969843278501</v>
      </c>
      <c r="I38" s="65">
        <f>HLOOKUP(ROUNDUP(G38,0),primaryenergy,4)</f>
        <v>39.241414180442256</v>
      </c>
      <c r="J38" s="193">
        <v>1</v>
      </c>
      <c r="K38" s="138">
        <f>F38/(I38*J38)</f>
        <v>455.42498667040104</v>
      </c>
      <c r="M38" s="67">
        <v>1</v>
      </c>
      <c r="N38" s="290" t="s">
        <v>268</v>
      </c>
      <c r="O38" s="64">
        <v>1.5105403065561229</v>
      </c>
      <c r="P38" s="65">
        <v>571.980764928962</v>
      </c>
      <c r="Q38" s="65">
        <v>1986.3494536119499</v>
      </c>
      <c r="R38" s="65">
        <v>32.227218770233698</v>
      </c>
      <c r="S38" s="65">
        <v>44.618680566141649</v>
      </c>
      <c r="T38" s="193">
        <v>1</v>
      </c>
      <c r="U38" s="141"/>
      <c r="W38" s="67">
        <v>0</v>
      </c>
      <c r="X38" s="273" t="s">
        <v>277</v>
      </c>
      <c r="Y38" s="138">
        <v>67.672293120906303</v>
      </c>
      <c r="Z38" s="138">
        <v>1975.1662670753301</v>
      </c>
      <c r="AA38" s="138">
        <v>72.606500298702599</v>
      </c>
      <c r="AB38" s="63" t="s">
        <v>83</v>
      </c>
      <c r="AC38" s="67">
        <v>0</v>
      </c>
      <c r="AD38" s="273" t="s">
        <v>277</v>
      </c>
      <c r="AE38" s="138">
        <v>605</v>
      </c>
      <c r="AF38" s="138">
        <v>1974</v>
      </c>
      <c r="AG38" s="138">
        <v>28.8</v>
      </c>
    </row>
    <row r="39" spans="1:33" x14ac:dyDescent="0.25">
      <c r="A39" s="65" t="str">
        <f>'(2) Time Series Data'!D114</f>
        <v>LAm+Af</v>
      </c>
      <c r="B39" s="65" t="str">
        <f>'(2) Time Series Data'!E114</f>
        <v>peri</v>
      </c>
      <c r="C39" s="68">
        <v>1</v>
      </c>
      <c r="D39" s="290" t="s">
        <v>269</v>
      </c>
      <c r="E39" s="64">
        <v>1.6877054101157061</v>
      </c>
      <c r="F39" s="65">
        <v>64686.875034971497</v>
      </c>
      <c r="G39" s="65">
        <v>1981.6740367611301</v>
      </c>
      <c r="H39" s="65">
        <v>19.213588392796101</v>
      </c>
      <c r="I39" s="65">
        <f>HLOOKUP(ROUNDUP(G39,0),primaryenergy,5)</f>
        <v>29.346053367361094</v>
      </c>
      <c r="J39" s="193">
        <v>1</v>
      </c>
      <c r="K39" s="138">
        <f>F39/(I39*J39)</f>
        <v>2204.2785183140413</v>
      </c>
      <c r="M39" s="67">
        <v>1</v>
      </c>
      <c r="N39" s="290" t="s">
        <v>269</v>
      </c>
      <c r="O39" s="64">
        <v>1.2829318192752139</v>
      </c>
      <c r="P39" s="65">
        <v>1438.1122771140899</v>
      </c>
      <c r="Q39" s="65">
        <v>1979.4223799198901</v>
      </c>
      <c r="R39" s="65">
        <v>25.511275996077298</v>
      </c>
      <c r="S39" s="65">
        <v>26.521241133035801</v>
      </c>
      <c r="T39" s="193">
        <v>1</v>
      </c>
      <c r="U39" s="138">
        <f>P39/(S39*T39)</f>
        <v>54.224923709272645</v>
      </c>
      <c r="W39" s="67">
        <v>1</v>
      </c>
      <c r="X39" s="273" t="s">
        <v>278</v>
      </c>
      <c r="Y39" s="138">
        <v>110.135584732379</v>
      </c>
      <c r="Z39" s="138">
        <v>1982.3682438968301</v>
      </c>
      <c r="AA39" s="138">
        <v>60.872796943330002</v>
      </c>
      <c r="AB39" s="63"/>
      <c r="AC39" s="67">
        <v>1</v>
      </c>
      <c r="AD39" s="273" t="s">
        <v>279</v>
      </c>
      <c r="AE39" s="138">
        <v>455.72205976365899</v>
      </c>
      <c r="AF39" s="138">
        <v>1977.00634630021</v>
      </c>
      <c r="AG39" s="138">
        <v>35.5618787530004</v>
      </c>
    </row>
    <row r="40" spans="1:33" x14ac:dyDescent="0.25">
      <c r="A40" s="65" t="str">
        <f>'(2) Time Series Data'!D115</f>
        <v>Global</v>
      </c>
      <c r="B40" s="65" t="str">
        <f>'(2) Time Series Data'!E115</f>
        <v>glob</v>
      </c>
      <c r="C40" s="68">
        <v>1</v>
      </c>
      <c r="D40" s="290" t="s">
        <v>270</v>
      </c>
      <c r="E40" s="64">
        <v>1.5002585604112177</v>
      </c>
      <c r="F40" s="65">
        <v>376690.07380641002</v>
      </c>
      <c r="G40" s="65">
        <v>1974.17398007508</v>
      </c>
      <c r="H40" s="65">
        <v>31.116398618201799</v>
      </c>
      <c r="I40" s="65">
        <f>HLOOKUP(ROUNDUP(G40,0),primaryenergy,6)</f>
        <v>242.16917535412912</v>
      </c>
      <c r="J40" s="193">
        <v>1</v>
      </c>
      <c r="K40" s="138">
        <f>F40/(I40*J40)</f>
        <v>1555.4831586454723</v>
      </c>
      <c r="M40" s="67">
        <v>1</v>
      </c>
      <c r="N40" s="290" t="s">
        <v>270</v>
      </c>
      <c r="O40" s="64">
        <v>1.5309852955224681</v>
      </c>
      <c r="P40" s="65">
        <v>9268.5410117916799</v>
      </c>
      <c r="Q40" s="65">
        <v>1980.3784479298999</v>
      </c>
      <c r="R40" s="65">
        <v>49.706117417860298</v>
      </c>
      <c r="S40" s="65">
        <v>276.63378903722133</v>
      </c>
      <c r="T40" s="193">
        <v>1</v>
      </c>
      <c r="U40" s="138">
        <f>P40/(S40*T40)</f>
        <v>33.504732173352075</v>
      </c>
      <c r="W40" s="67">
        <v>1</v>
      </c>
      <c r="X40" s="273" t="s">
        <v>280</v>
      </c>
      <c r="Y40" s="138">
        <v>58.835122853051303</v>
      </c>
      <c r="Z40" s="138">
        <v>1944.3122592053301</v>
      </c>
      <c r="AA40" s="138">
        <v>41.680195550167902</v>
      </c>
      <c r="AB40" s="63" t="s">
        <v>83</v>
      </c>
      <c r="AC40" s="67">
        <v>1</v>
      </c>
      <c r="AD40" s="273" t="s">
        <v>274</v>
      </c>
      <c r="AE40" s="138">
        <v>903.64429099012102</v>
      </c>
      <c r="AF40" s="138">
        <v>1959.4938937280101</v>
      </c>
      <c r="AG40" s="138">
        <v>31.162162205304</v>
      </c>
    </row>
    <row r="41" spans="1:33" x14ac:dyDescent="0.25">
      <c r="O41" s="64"/>
      <c r="P41" s="65"/>
      <c r="Q41" s="65"/>
      <c r="X41" s="271"/>
      <c r="Y41" s="137"/>
      <c r="Z41" s="137"/>
      <c r="AA41" s="137"/>
    </row>
    <row r="42" spans="1:33" s="69" customFormat="1" x14ac:dyDescent="0.25">
      <c r="A42" s="69" t="str">
        <f>'(2) Time Series Data'!B135</f>
        <v>WIND POWER (1977-2008)</v>
      </c>
      <c r="C42" s="70"/>
      <c r="D42" s="289"/>
      <c r="E42" s="71"/>
      <c r="F42" s="72"/>
      <c r="G42" s="72"/>
      <c r="H42" s="72"/>
      <c r="I42" s="72"/>
      <c r="J42" s="72"/>
      <c r="K42" s="76"/>
      <c r="L42" s="76"/>
      <c r="M42" s="73"/>
      <c r="N42" s="289"/>
      <c r="O42" s="71"/>
      <c r="P42" s="72"/>
      <c r="Q42" s="72"/>
      <c r="R42" s="72"/>
      <c r="S42" s="72"/>
      <c r="T42" s="72"/>
      <c r="U42" s="76"/>
      <c r="V42" s="76"/>
      <c r="W42" s="77"/>
      <c r="X42" s="272"/>
      <c r="Y42" s="145"/>
      <c r="Z42" s="145"/>
      <c r="AA42" s="145"/>
      <c r="AB42" s="76"/>
      <c r="AC42" s="77"/>
      <c r="AD42" s="272"/>
      <c r="AE42" s="76"/>
      <c r="AF42" s="76"/>
      <c r="AG42" s="76"/>
    </row>
    <row r="43" spans="1:33" x14ac:dyDescent="0.25">
      <c r="A43" s="65" t="str">
        <f>'(2) Time Series Data'!D137</f>
        <v>Denmark</v>
      </c>
      <c r="B43" s="65" t="str">
        <f>'(2) Time Series Data'!E137</f>
        <v>core</v>
      </c>
      <c r="C43" s="68">
        <v>1</v>
      </c>
      <c r="D43" s="290" t="s">
        <v>281</v>
      </c>
      <c r="E43" s="64">
        <v>0.9400673386898647</v>
      </c>
      <c r="F43" s="65">
        <v>3562.45118000514</v>
      </c>
      <c r="G43" s="65">
        <v>1998.6075026696001</v>
      </c>
      <c r="H43" s="65">
        <v>11.0219190681879</v>
      </c>
      <c r="I43" s="65">
        <f>HLOOKUP(ROUNDUP(G43,0),primaryenergy,2)</f>
        <v>196.45891586337103</v>
      </c>
      <c r="J43" s="193">
        <v>4.0000000000000001E-3</v>
      </c>
      <c r="K43" s="138">
        <f>F43/(I43*J43)</f>
        <v>4533.3284625304004</v>
      </c>
      <c r="M43" s="67">
        <v>1</v>
      </c>
      <c r="N43" s="286" t="s">
        <v>281</v>
      </c>
      <c r="O43" s="64">
        <v>0.92027106310336237</v>
      </c>
      <c r="P43" s="65">
        <v>7686.8656242921197</v>
      </c>
      <c r="Q43" s="65">
        <v>1994.1730464376301</v>
      </c>
      <c r="R43" s="65">
        <v>20.220449119977701</v>
      </c>
      <c r="S43" s="65">
        <v>185.62002010070779</v>
      </c>
      <c r="T43" s="193">
        <v>4.0000000000000001E-3</v>
      </c>
      <c r="U43" s="138">
        <f>P43/(S43*T43)</f>
        <v>10352.958721965477</v>
      </c>
      <c r="W43" s="67">
        <v>1</v>
      </c>
      <c r="X43" s="273" t="s">
        <v>283</v>
      </c>
      <c r="Y43" s="138">
        <v>1.77699493012122</v>
      </c>
      <c r="Z43" s="138">
        <v>2001.11706532688</v>
      </c>
      <c r="AA43" s="138">
        <v>22.809262445854301</v>
      </c>
      <c r="AB43" s="63" t="s">
        <v>83</v>
      </c>
      <c r="AC43" s="237">
        <v>1</v>
      </c>
      <c r="AD43" s="273" t="s">
        <v>284</v>
      </c>
      <c r="AE43" s="138">
        <v>14.766056339014</v>
      </c>
      <c r="AF43" s="63"/>
      <c r="AG43" s="138">
        <v>18.851689119039399</v>
      </c>
    </row>
    <row r="44" spans="1:33" x14ac:dyDescent="0.25">
      <c r="A44" s="65" t="str">
        <f>'(2) Time Series Data'!D138</f>
        <v>not used</v>
      </c>
      <c r="B44" s="65" t="str">
        <f>'(2) Time Series Data'!E138</f>
        <v>rimFSU</v>
      </c>
      <c r="C44" s="68">
        <v>0</v>
      </c>
      <c r="D44" s="290" t="s">
        <v>282</v>
      </c>
      <c r="M44" s="67">
        <v>0</v>
      </c>
      <c r="N44" s="290" t="s">
        <v>282</v>
      </c>
      <c r="O44" s="64"/>
      <c r="P44" s="65"/>
      <c r="Q44" s="65"/>
      <c r="W44" s="67">
        <v>0</v>
      </c>
      <c r="X44" s="273" t="s">
        <v>0</v>
      </c>
      <c r="Y44" s="138"/>
      <c r="Z44" s="138"/>
      <c r="AA44" s="138"/>
      <c r="AB44" s="63" t="s">
        <v>83</v>
      </c>
      <c r="AC44" s="67">
        <v>0</v>
      </c>
      <c r="AD44" s="273" t="s">
        <v>0</v>
      </c>
      <c r="AE44" s="138"/>
      <c r="AF44" s="138"/>
      <c r="AG44" s="138"/>
    </row>
    <row r="45" spans="1:33" x14ac:dyDescent="0.25">
      <c r="A45" s="65" t="str">
        <f>'(2) Time Series Data'!D139</f>
        <v>to add</v>
      </c>
      <c r="B45" s="65" t="str">
        <f>'(2) Time Series Data'!E139</f>
        <v>rim</v>
      </c>
      <c r="C45" s="68">
        <v>0</v>
      </c>
      <c r="D45" s="290" t="s">
        <v>282</v>
      </c>
      <c r="M45" s="67">
        <v>0</v>
      </c>
      <c r="N45" s="290" t="s">
        <v>282</v>
      </c>
      <c r="O45" s="64"/>
      <c r="P45" s="65"/>
      <c r="Q45" s="65"/>
      <c r="W45" s="67">
        <v>0</v>
      </c>
      <c r="X45" s="273" t="s">
        <v>0</v>
      </c>
      <c r="Y45" s="138"/>
      <c r="Z45" s="138"/>
      <c r="AA45" s="138"/>
      <c r="AB45" s="63" t="s">
        <v>83</v>
      </c>
      <c r="AC45" s="67">
        <v>0</v>
      </c>
      <c r="AD45" s="273" t="s">
        <v>0</v>
      </c>
      <c r="AE45" s="138"/>
      <c r="AF45" s="138"/>
      <c r="AG45" s="138"/>
    </row>
    <row r="46" spans="1:33" x14ac:dyDescent="0.25">
      <c r="A46" s="65" t="str">
        <f>'(2) Time Series Data'!D140</f>
        <v>to add</v>
      </c>
      <c r="B46" s="65" t="str">
        <f>'(2) Time Series Data'!E140</f>
        <v>peri</v>
      </c>
      <c r="C46" s="68">
        <v>0</v>
      </c>
      <c r="D46" s="290" t="s">
        <v>282</v>
      </c>
      <c r="M46" s="67">
        <v>0</v>
      </c>
      <c r="N46" s="290" t="s">
        <v>282</v>
      </c>
      <c r="O46" s="64"/>
      <c r="P46" s="65"/>
      <c r="Q46" s="65"/>
      <c r="W46" s="67">
        <v>0</v>
      </c>
      <c r="X46" s="273" t="s">
        <v>0</v>
      </c>
      <c r="Y46" s="138"/>
      <c r="Z46" s="138"/>
      <c r="AA46" s="138"/>
      <c r="AB46" s="63"/>
      <c r="AC46" s="67">
        <v>0</v>
      </c>
      <c r="AD46" s="273" t="s">
        <v>0</v>
      </c>
      <c r="AE46" s="138"/>
      <c r="AF46" s="138"/>
      <c r="AG46" s="138"/>
    </row>
    <row r="47" spans="1:33" x14ac:dyDescent="0.25">
      <c r="A47" s="65" t="str">
        <f>'(2) Time Series Data'!D141</f>
        <v>Global</v>
      </c>
      <c r="B47" s="65" t="str">
        <f>'(2) Time Series Data'!E141</f>
        <v>glob</v>
      </c>
      <c r="C47" s="68">
        <v>0</v>
      </c>
      <c r="D47" s="290" t="s">
        <v>282</v>
      </c>
      <c r="E47" s="140"/>
      <c r="F47" s="143"/>
      <c r="G47" s="143"/>
      <c r="H47" s="143"/>
      <c r="I47" s="143"/>
      <c r="J47" s="143"/>
      <c r="K47" s="2"/>
      <c r="M47" s="67">
        <v>0</v>
      </c>
      <c r="N47" s="290" t="s">
        <v>282</v>
      </c>
      <c r="O47" s="64"/>
      <c r="P47" s="65"/>
      <c r="Q47" s="65"/>
      <c r="W47" s="67">
        <v>0</v>
      </c>
      <c r="X47" s="273" t="s">
        <v>0</v>
      </c>
      <c r="Y47" s="138"/>
      <c r="Z47" s="138"/>
      <c r="AA47" s="138"/>
      <c r="AB47" s="63" t="s">
        <v>83</v>
      </c>
      <c r="AC47" s="67">
        <v>0</v>
      </c>
      <c r="AD47" s="273" t="s">
        <v>0</v>
      </c>
      <c r="AE47" s="138"/>
      <c r="AF47" s="138"/>
      <c r="AG47" s="138"/>
    </row>
    <row r="48" spans="1:33" x14ac:dyDescent="0.25">
      <c r="O48" s="64"/>
      <c r="P48" s="65"/>
      <c r="Q48" s="65"/>
      <c r="X48" s="271"/>
      <c r="Y48" s="137"/>
      <c r="Z48" s="137"/>
      <c r="AA48" s="137"/>
    </row>
    <row r="49" spans="1:33" s="69" customFormat="1" x14ac:dyDescent="0.25">
      <c r="A49" s="69" t="str">
        <f>'(2) Time Series Data'!B161</f>
        <v>JET AIRCRAFT (1958-2007)</v>
      </c>
      <c r="C49" s="70"/>
      <c r="D49" s="289"/>
      <c r="E49" s="71"/>
      <c r="F49" s="72"/>
      <c r="G49" s="72"/>
      <c r="H49" s="72"/>
      <c r="I49" s="72"/>
      <c r="J49" s="72"/>
      <c r="K49" s="72"/>
      <c r="L49" s="72"/>
      <c r="M49" s="73"/>
      <c r="N49" s="289"/>
      <c r="O49" s="71"/>
      <c r="P49" s="72"/>
      <c r="Q49" s="72"/>
      <c r="R49" s="72"/>
      <c r="S49" s="72"/>
      <c r="T49" s="72"/>
      <c r="U49" s="76"/>
      <c r="V49" s="76"/>
      <c r="W49" s="77"/>
      <c r="X49" s="272"/>
      <c r="Y49" s="145"/>
      <c r="Z49" s="145"/>
      <c r="AA49" s="145"/>
      <c r="AB49" s="76"/>
      <c r="AC49" s="77"/>
      <c r="AD49" s="272"/>
      <c r="AE49" s="76"/>
      <c r="AF49" s="76"/>
      <c r="AG49" s="76"/>
    </row>
    <row r="50" spans="1:33" x14ac:dyDescent="0.25">
      <c r="A50" s="65" t="str">
        <f>'(2) Time Series Data'!D163</f>
        <v>Boeing</v>
      </c>
      <c r="B50" s="65" t="str">
        <f>'(2) Time Series Data'!E163</f>
        <v>core</v>
      </c>
      <c r="C50" s="68">
        <v>1</v>
      </c>
      <c r="D50" s="290" t="s">
        <v>287</v>
      </c>
      <c r="E50" s="140">
        <v>0.71949668967052949</v>
      </c>
      <c r="F50" s="141">
        <v>1619144.2925559301</v>
      </c>
      <c r="G50" s="141">
        <v>1996.63377594074</v>
      </c>
      <c r="H50" s="141">
        <v>48.969749952383602</v>
      </c>
      <c r="I50" s="65">
        <f>HLOOKUP(ROUNDUP(G50,0),primaryenergy,2)</f>
        <v>192.51892750257807</v>
      </c>
      <c r="J50" s="245">
        <v>1</v>
      </c>
      <c r="K50" s="141">
        <v>11213.749654367519</v>
      </c>
      <c r="L50" s="2"/>
      <c r="M50" s="142">
        <v>1</v>
      </c>
      <c r="N50" s="286" t="s">
        <v>285</v>
      </c>
      <c r="O50" s="64">
        <v>0.70834210595518232</v>
      </c>
      <c r="P50" s="65">
        <v>17910.837</v>
      </c>
      <c r="Q50" s="65">
        <v>1996.989</v>
      </c>
      <c r="R50" s="65">
        <v>52.64</v>
      </c>
      <c r="S50" s="65">
        <v>192.51892750257807</v>
      </c>
      <c r="T50" s="245">
        <v>1</v>
      </c>
      <c r="U50" s="138">
        <v>124.04554871458134</v>
      </c>
      <c r="W50" s="67">
        <v>0</v>
      </c>
      <c r="X50" s="273" t="s">
        <v>289</v>
      </c>
      <c r="Y50" s="138">
        <v>95.865791920721307</v>
      </c>
      <c r="Z50" s="138">
        <v>1946.94615177534</v>
      </c>
      <c r="AA50" s="138">
        <v>37.769697394743197</v>
      </c>
      <c r="AB50" s="63" t="s">
        <v>83</v>
      </c>
      <c r="AC50" s="67">
        <v>0</v>
      </c>
      <c r="AD50" s="273" t="s">
        <v>0</v>
      </c>
      <c r="AE50" s="63"/>
      <c r="AF50" s="63"/>
      <c r="AG50" s="63"/>
    </row>
    <row r="51" spans="1:33" x14ac:dyDescent="0.25">
      <c r="A51" s="65" t="str">
        <f>'(2) Time Series Data'!D164</f>
        <v>to add</v>
      </c>
      <c r="B51" s="65" t="str">
        <f>'(2) Time Series Data'!E164</f>
        <v>rimFSU</v>
      </c>
      <c r="C51" s="68">
        <v>0</v>
      </c>
      <c r="D51" s="290" t="s">
        <v>0</v>
      </c>
      <c r="E51" s="140" t="s">
        <v>83</v>
      </c>
      <c r="F51" s="141"/>
      <c r="G51" s="141"/>
      <c r="H51" s="141"/>
      <c r="J51" s="245"/>
      <c r="K51" s="141"/>
      <c r="L51" s="2"/>
      <c r="M51" s="142">
        <v>0</v>
      </c>
      <c r="N51" s="286" t="s">
        <v>0</v>
      </c>
      <c r="O51" s="64" t="s">
        <v>83</v>
      </c>
      <c r="P51" s="65"/>
      <c r="Q51" s="65"/>
      <c r="T51" s="245"/>
      <c r="U51" s="138"/>
      <c r="W51" s="67">
        <v>0</v>
      </c>
      <c r="X51" s="273" t="s">
        <v>0</v>
      </c>
      <c r="Y51" s="138"/>
      <c r="Z51" s="138"/>
      <c r="AA51" s="138"/>
      <c r="AB51" s="63" t="s">
        <v>83</v>
      </c>
      <c r="AC51" s="67">
        <v>0</v>
      </c>
      <c r="AD51" s="273" t="s">
        <v>0</v>
      </c>
      <c r="AE51" s="63"/>
      <c r="AF51" s="63"/>
      <c r="AG51" s="63"/>
    </row>
    <row r="52" spans="1:33" x14ac:dyDescent="0.25">
      <c r="A52" s="65" t="str">
        <f>'(2) Time Series Data'!D165</f>
        <v>Airbus</v>
      </c>
      <c r="B52" s="65" t="str">
        <f>'(2) Time Series Data'!E165</f>
        <v>rim</v>
      </c>
      <c r="C52" s="68">
        <v>0.5</v>
      </c>
      <c r="D52" s="290" t="s">
        <v>286</v>
      </c>
      <c r="E52" s="140">
        <v>0.52301221885202986</v>
      </c>
      <c r="F52" s="141">
        <v>809931.48929516796</v>
      </c>
      <c r="G52" s="141">
        <v>2006.5549758889699</v>
      </c>
      <c r="H52" s="141">
        <v>30.8969239063704</v>
      </c>
      <c r="I52" s="65">
        <f>HLOOKUP(ROUNDUP(G52,0),primaryenergy,4)</f>
        <v>131.68190147553113</v>
      </c>
      <c r="J52" s="245">
        <v>1</v>
      </c>
      <c r="K52" s="141">
        <v>6150.6667219995134</v>
      </c>
      <c r="L52" s="2"/>
      <c r="M52" s="142">
        <v>1</v>
      </c>
      <c r="N52" s="286" t="s">
        <v>288</v>
      </c>
      <c r="O52" s="64">
        <v>0.48950587023070163</v>
      </c>
      <c r="P52" s="65">
        <v>10249.111001744501</v>
      </c>
      <c r="Q52" s="65">
        <v>2007.4284009294699</v>
      </c>
      <c r="R52" s="65">
        <v>28.6381477643022</v>
      </c>
      <c r="S52" s="65">
        <v>127.19408074752198</v>
      </c>
      <c r="T52" s="245">
        <v>1</v>
      </c>
      <c r="U52" s="138">
        <v>80.578521748105615</v>
      </c>
      <c r="W52" s="67">
        <v>0</v>
      </c>
      <c r="X52" s="273" t="s">
        <v>290</v>
      </c>
      <c r="Y52" s="138"/>
      <c r="Z52" s="138"/>
      <c r="AA52" s="138"/>
      <c r="AB52" s="63" t="s">
        <v>83</v>
      </c>
      <c r="AC52" s="67">
        <v>0</v>
      </c>
      <c r="AD52" s="273" t="s">
        <v>0</v>
      </c>
      <c r="AE52" s="63"/>
      <c r="AF52" s="63"/>
      <c r="AG52" s="63"/>
    </row>
    <row r="53" spans="1:33" x14ac:dyDescent="0.25">
      <c r="A53" s="65" t="str">
        <f>'(2) Time Series Data'!D166</f>
        <v>not used</v>
      </c>
      <c r="B53" s="65" t="str">
        <f>'(2) Time Series Data'!E166</f>
        <v>peri</v>
      </c>
      <c r="C53" s="68">
        <v>0</v>
      </c>
      <c r="D53" s="290" t="s">
        <v>0</v>
      </c>
      <c r="E53" s="140" t="s">
        <v>83</v>
      </c>
      <c r="F53" s="141"/>
      <c r="G53" s="141"/>
      <c r="H53" s="141"/>
      <c r="J53" s="245"/>
      <c r="K53" s="141"/>
      <c r="L53" s="2"/>
      <c r="M53" s="142">
        <v>0</v>
      </c>
      <c r="N53" s="286" t="s">
        <v>0</v>
      </c>
      <c r="O53" s="64" t="s">
        <v>83</v>
      </c>
      <c r="P53" s="65"/>
      <c r="Q53" s="65"/>
      <c r="T53" s="245"/>
      <c r="U53" s="138"/>
      <c r="W53" s="67">
        <v>0</v>
      </c>
      <c r="X53" s="273" t="s">
        <v>0</v>
      </c>
      <c r="Y53" s="138"/>
      <c r="Z53" s="138"/>
      <c r="AA53" s="138"/>
      <c r="AB53" s="63"/>
      <c r="AC53" s="67">
        <v>0</v>
      </c>
      <c r="AD53" s="273" t="s">
        <v>0</v>
      </c>
      <c r="AE53" s="63"/>
      <c r="AF53" s="63"/>
      <c r="AG53" s="63"/>
    </row>
    <row r="54" spans="1:33" x14ac:dyDescent="0.25">
      <c r="A54" s="65" t="str">
        <f>'(2) Time Series Data'!D167</f>
        <v>Boeing+McD+Airbus</v>
      </c>
      <c r="B54" s="65" t="str">
        <f>'(2) Time Series Data'!E167</f>
        <v>glob</v>
      </c>
      <c r="C54" s="68">
        <v>1</v>
      </c>
      <c r="D54" s="290" t="s">
        <v>287</v>
      </c>
      <c r="E54" s="140">
        <v>0.66550605865214207</v>
      </c>
      <c r="F54" s="141">
        <v>2771415.4031345001</v>
      </c>
      <c r="G54" s="141">
        <v>1999.4449486282799</v>
      </c>
      <c r="H54" s="141">
        <v>50.641419956674099</v>
      </c>
      <c r="I54" s="65">
        <f>HLOOKUP(ROUNDUP(G54,0),primaryenergy,6)</f>
        <v>389.08980655631956</v>
      </c>
      <c r="J54" s="245">
        <v>1</v>
      </c>
      <c r="K54" s="141">
        <v>7122.8167801752597</v>
      </c>
      <c r="L54" s="2"/>
      <c r="M54" s="142">
        <v>1</v>
      </c>
      <c r="N54" s="286" t="s">
        <v>248</v>
      </c>
      <c r="O54" s="64">
        <v>0.63189332448108426</v>
      </c>
      <c r="P54" s="65">
        <v>33532.558707437798</v>
      </c>
      <c r="Q54" s="65">
        <v>2000.92973372751</v>
      </c>
      <c r="R54" s="65">
        <v>55.205868241294198</v>
      </c>
      <c r="S54" s="65">
        <v>391.11653443420511</v>
      </c>
      <c r="T54" s="245">
        <v>1</v>
      </c>
      <c r="U54" s="138">
        <v>85.735466939403338</v>
      </c>
      <c r="W54" s="67">
        <v>0</v>
      </c>
      <c r="X54" s="273" t="s">
        <v>289</v>
      </c>
      <c r="Y54" s="138">
        <v>91.603673709223102</v>
      </c>
      <c r="Z54" s="138">
        <v>1943.39796256197</v>
      </c>
      <c r="AA54" s="138">
        <v>41.1342445133022</v>
      </c>
      <c r="AB54" s="63" t="s">
        <v>83</v>
      </c>
      <c r="AC54" s="67">
        <v>0</v>
      </c>
      <c r="AD54" s="273" t="s">
        <v>0</v>
      </c>
      <c r="AE54" s="63"/>
      <c r="AF54" s="63"/>
      <c r="AG54" s="63"/>
    </row>
    <row r="55" spans="1:33" x14ac:dyDescent="0.25">
      <c r="O55" s="64"/>
      <c r="P55" s="65"/>
      <c r="Q55" s="65"/>
      <c r="X55" s="271"/>
      <c r="Y55" s="137"/>
      <c r="Z55" s="137"/>
      <c r="AA55" s="137"/>
    </row>
    <row r="56" spans="1:33" s="69" customFormat="1" x14ac:dyDescent="0.25">
      <c r="A56" s="69" t="str">
        <f>'(2) Time Series Data'!B187</f>
        <v>PASSENGER CARS (1900-2005)</v>
      </c>
      <c r="C56" s="70"/>
      <c r="D56" s="289"/>
      <c r="E56" s="71"/>
      <c r="F56" s="72"/>
      <c r="G56" s="72"/>
      <c r="H56" s="72"/>
      <c r="I56" s="72"/>
      <c r="J56" s="72"/>
      <c r="K56" s="76"/>
      <c r="L56" s="76"/>
      <c r="M56" s="73"/>
      <c r="N56" s="289"/>
      <c r="O56" s="71"/>
      <c r="P56" s="72"/>
      <c r="Q56" s="72"/>
      <c r="R56" s="72"/>
      <c r="S56" s="72"/>
      <c r="T56" s="72"/>
      <c r="U56" s="76"/>
      <c r="V56" s="76"/>
      <c r="W56" s="77"/>
      <c r="X56" s="272"/>
      <c r="Y56" s="145"/>
      <c r="Z56" s="145"/>
      <c r="AA56" s="145"/>
      <c r="AB56" s="76"/>
      <c r="AC56" s="77"/>
      <c r="AD56" s="272"/>
      <c r="AE56" s="76"/>
      <c r="AF56" s="76"/>
      <c r="AG56" s="76"/>
    </row>
    <row r="57" spans="1:33" x14ac:dyDescent="0.25">
      <c r="A57" s="65" t="str">
        <f>'(2) Time Series Data'!D189</f>
        <v>US</v>
      </c>
      <c r="B57" s="65" t="str">
        <f>'(2) Time Series Data'!E189</f>
        <v>core</v>
      </c>
      <c r="C57" s="68">
        <v>0.5</v>
      </c>
      <c r="D57" s="290" t="s">
        <v>291</v>
      </c>
      <c r="E57" s="64">
        <v>0.76664848573722233</v>
      </c>
      <c r="F57" s="65">
        <v>58284102.140337601</v>
      </c>
      <c r="G57" s="65">
        <v>1988.1614059859601</v>
      </c>
      <c r="H57" s="65">
        <v>66.693351130268297</v>
      </c>
      <c r="I57" s="65">
        <f>HLOOKUP(ROUNDUP(G57,0),primaryenergy,2)</f>
        <v>171.80451958805833</v>
      </c>
      <c r="J57" s="193">
        <f>CX151</f>
        <v>0.47955754394536848</v>
      </c>
      <c r="K57" s="138">
        <f>F57/(I57*J57)</f>
        <v>707415.87068455492</v>
      </c>
      <c r="M57" s="67">
        <v>1</v>
      </c>
      <c r="N57" s="286" t="s">
        <v>295</v>
      </c>
      <c r="O57" s="64">
        <v>0.86489117788932679</v>
      </c>
      <c r="P57" s="65">
        <v>575241025.68480301</v>
      </c>
      <c r="Q57" s="65">
        <v>1976.7742208514101</v>
      </c>
      <c r="R57" s="65">
        <v>75.461216949065999</v>
      </c>
      <c r="S57" s="65">
        <v>156.08387819041602</v>
      </c>
      <c r="T57" s="193">
        <v>0.47955754394536848</v>
      </c>
      <c r="U57" s="138">
        <f>P57/(S57*T57)</f>
        <v>7685127.5048414031</v>
      </c>
      <c r="W57" s="67">
        <v>0</v>
      </c>
      <c r="X57" s="273" t="s">
        <v>298</v>
      </c>
      <c r="Y57" s="246"/>
      <c r="Z57" s="138"/>
      <c r="AA57" s="138"/>
      <c r="AC57" s="67">
        <v>0</v>
      </c>
      <c r="AD57" s="273" t="s">
        <v>0</v>
      </c>
    </row>
    <row r="58" spans="1:33" x14ac:dyDescent="0.25">
      <c r="A58" s="65" t="str">
        <f>'(2) Time Series Data'!D190</f>
        <v>FSU</v>
      </c>
      <c r="B58" s="65" t="str">
        <f>'(2) Time Series Data'!E190</f>
        <v>rimFSU</v>
      </c>
      <c r="C58" s="68">
        <v>1</v>
      </c>
      <c r="D58" s="290" t="s">
        <v>292</v>
      </c>
      <c r="E58" s="64">
        <v>0.72281991342804675</v>
      </c>
      <c r="F58" s="65">
        <v>10191939.826105099</v>
      </c>
      <c r="G58" s="65">
        <v>1997.4921702045399</v>
      </c>
      <c r="H58" s="65">
        <v>40.232365835663401</v>
      </c>
      <c r="I58" s="65">
        <f>HLOOKUP(ROUNDUP(G58,0),primaryenergy,3)</f>
        <v>50.401365347543972</v>
      </c>
      <c r="J58" s="246">
        <v>1</v>
      </c>
      <c r="K58" s="138">
        <f>F58/(I58*J58)</f>
        <v>202215.55023016347</v>
      </c>
      <c r="M58" s="67">
        <v>1</v>
      </c>
      <c r="N58" s="286" t="s">
        <v>295</v>
      </c>
      <c r="O58" s="64">
        <v>0.85863286070490963</v>
      </c>
      <c r="P58" s="65">
        <v>145311080.03382</v>
      </c>
      <c r="Q58" s="65">
        <v>1991.79775716432</v>
      </c>
      <c r="R58" s="65">
        <v>38.8308813573666</v>
      </c>
      <c r="S58" s="65">
        <v>65.797525388842118</v>
      </c>
      <c r="T58" s="246">
        <v>1</v>
      </c>
      <c r="U58" s="138">
        <f>P58/(S58*T58)</f>
        <v>2208458.1323549552</v>
      </c>
      <c r="W58" s="67">
        <v>1</v>
      </c>
      <c r="X58" s="273" t="s">
        <v>299</v>
      </c>
      <c r="Y58" s="246">
        <v>0.105016797817095</v>
      </c>
      <c r="Z58" s="138">
        <v>1982.59192121705</v>
      </c>
      <c r="AA58" s="138">
        <v>102.13832224969499</v>
      </c>
      <c r="AC58" s="67">
        <v>0</v>
      </c>
      <c r="AD58" s="273" t="s">
        <v>0</v>
      </c>
    </row>
    <row r="59" spans="1:33" x14ac:dyDescent="0.25">
      <c r="A59" s="65" t="str">
        <f>'(2) Time Series Data'!D191</f>
        <v>OECDexUS</v>
      </c>
      <c r="B59" s="65" t="str">
        <f>'(2) Time Series Data'!E191</f>
        <v>rim</v>
      </c>
      <c r="C59" s="68">
        <v>1</v>
      </c>
      <c r="D59" s="290" t="s">
        <v>293</v>
      </c>
      <c r="E59" s="64">
        <v>0.76752484088619677</v>
      </c>
      <c r="F59" s="65">
        <v>56338151.616981298</v>
      </c>
      <c r="G59" s="65">
        <v>1994.2372924405799</v>
      </c>
      <c r="H59" s="65">
        <v>44.057166582254901</v>
      </c>
      <c r="I59" s="65">
        <f>HLOOKUP(ROUNDUP(G59,0),primaryenergy,4)</f>
        <v>71.090705679357072</v>
      </c>
      <c r="J59" s="245">
        <f>CT144*(1-CT151)/CT146</f>
        <v>1.4358707445635042</v>
      </c>
      <c r="K59" s="138">
        <f>F59/(I59*J59)</f>
        <v>551917.82694280299</v>
      </c>
      <c r="M59" s="67">
        <v>1</v>
      </c>
      <c r="N59" s="286" t="s">
        <v>295</v>
      </c>
      <c r="O59" s="64">
        <v>0.83287299208066412</v>
      </c>
      <c r="P59" s="65">
        <v>962539911.17115104</v>
      </c>
      <c r="Q59" s="65">
        <v>1988.87516503035</v>
      </c>
      <c r="R59" s="65">
        <v>48.5967233470775</v>
      </c>
      <c r="S59" s="65">
        <v>50.93658115636817</v>
      </c>
      <c r="T59" s="245">
        <v>1.4358707445635042</v>
      </c>
      <c r="U59" s="138">
        <f>P59/(S59*T59)</f>
        <v>13160536.906596288</v>
      </c>
      <c r="W59" s="67">
        <v>1</v>
      </c>
      <c r="X59" s="273" t="s">
        <v>299</v>
      </c>
      <c r="Y59" s="246">
        <v>0.105016797817095</v>
      </c>
      <c r="Z59" s="138">
        <v>1982.59192121705</v>
      </c>
      <c r="AA59" s="138">
        <v>102.13832224969499</v>
      </c>
      <c r="AC59" s="67">
        <v>0</v>
      </c>
      <c r="AD59" s="273" t="s">
        <v>0</v>
      </c>
    </row>
    <row r="60" spans="1:33" x14ac:dyDescent="0.25">
      <c r="A60" s="65" t="str">
        <f>'(2) Time Series Data'!D192</f>
        <v>Developing</v>
      </c>
      <c r="B60" s="65" t="str">
        <f>'(2) Time Series Data'!E192</f>
        <v>peri</v>
      </c>
      <c r="C60" s="68">
        <v>0</v>
      </c>
      <c r="D60" s="290" t="s">
        <v>294</v>
      </c>
      <c r="K60" s="141"/>
      <c r="M60" s="67">
        <v>0</v>
      </c>
      <c r="N60" s="286" t="s">
        <v>296</v>
      </c>
      <c r="O60" s="64"/>
      <c r="P60" s="65"/>
      <c r="Q60" s="65"/>
      <c r="S60" s="65">
        <v>0</v>
      </c>
      <c r="U60" s="141"/>
      <c r="W60" s="67">
        <v>1</v>
      </c>
      <c r="X60" s="273" t="s">
        <v>299</v>
      </c>
      <c r="Y60" s="246">
        <v>0.105016797817095</v>
      </c>
      <c r="Z60" s="138">
        <v>1982.59192121705</v>
      </c>
      <c r="AA60" s="138">
        <v>102.13832224969499</v>
      </c>
      <c r="AC60" s="67">
        <v>0</v>
      </c>
      <c r="AD60" s="273" t="s">
        <v>0</v>
      </c>
    </row>
    <row r="61" spans="1:33" x14ac:dyDescent="0.25">
      <c r="A61" s="65" t="str">
        <f>'(2) Time Series Data'!D193</f>
        <v>Global</v>
      </c>
      <c r="B61" s="65" t="str">
        <f>'(2) Time Series Data'!E193</f>
        <v>glob</v>
      </c>
      <c r="C61" s="68">
        <v>1</v>
      </c>
      <c r="D61" s="290" t="s">
        <v>292</v>
      </c>
      <c r="E61" s="64">
        <v>0.65073621126908376</v>
      </c>
      <c r="F61" s="65">
        <v>163079054.519997</v>
      </c>
      <c r="G61" s="65">
        <v>1997.4183638255399</v>
      </c>
      <c r="H61" s="65">
        <v>63.9033669204047</v>
      </c>
      <c r="I61" s="65">
        <f>HLOOKUP(ROUNDUP(G61,0),primaryenergy,6)</f>
        <v>373.45573933110182</v>
      </c>
      <c r="J61" s="246">
        <v>1</v>
      </c>
      <c r="K61" s="138">
        <f>F61/(I61*J61)</f>
        <v>436675.72176582046</v>
      </c>
      <c r="M61" s="67">
        <v>1</v>
      </c>
      <c r="N61" s="286" t="s">
        <v>297</v>
      </c>
      <c r="O61" s="64">
        <v>0.69639268667204202</v>
      </c>
      <c r="P61" s="65">
        <v>2271791656.5748701</v>
      </c>
      <c r="Q61" s="65">
        <v>1993.58643790121</v>
      </c>
      <c r="R61" s="65">
        <v>65.643128499404497</v>
      </c>
      <c r="S61" s="65">
        <v>349.70853905414737</v>
      </c>
      <c r="T61" s="246">
        <v>1</v>
      </c>
      <c r="U61" s="138">
        <f>P61/(S61*T61)</f>
        <v>6496243.0220301701</v>
      </c>
      <c r="W61" s="67">
        <v>0</v>
      </c>
      <c r="X61" s="273" t="s">
        <v>300</v>
      </c>
      <c r="Y61" s="246"/>
      <c r="Z61" s="138"/>
      <c r="AA61" s="138"/>
      <c r="AC61" s="67">
        <v>0</v>
      </c>
      <c r="AD61" s="273" t="s">
        <v>0</v>
      </c>
    </row>
    <row r="62" spans="1:33" x14ac:dyDescent="0.25">
      <c r="O62" s="64"/>
      <c r="P62" s="65"/>
      <c r="Q62" s="65"/>
      <c r="X62" s="271"/>
      <c r="Y62" s="137"/>
      <c r="Z62" s="137"/>
      <c r="AA62" s="137"/>
    </row>
    <row r="63" spans="1:33" s="69" customFormat="1" x14ac:dyDescent="0.25">
      <c r="A63" s="69" t="str">
        <f>'(2) Time Series Data'!B213</f>
        <v>COMPACT FLUORESCENT LIGHTBULBS, CFLs (1990-2003)</v>
      </c>
      <c r="C63" s="70"/>
      <c r="D63" s="289"/>
      <c r="E63" s="71"/>
      <c r="F63" s="72"/>
      <c r="G63" s="72"/>
      <c r="H63" s="72"/>
      <c r="I63" s="72"/>
      <c r="J63" s="72"/>
      <c r="K63" s="76"/>
      <c r="L63" s="76"/>
      <c r="M63" s="73"/>
      <c r="N63" s="289"/>
      <c r="O63" s="71"/>
      <c r="P63" s="72"/>
      <c r="Q63" s="72"/>
      <c r="R63" s="72"/>
      <c r="S63" s="72"/>
      <c r="T63" s="72"/>
      <c r="U63" s="76"/>
      <c r="V63" s="76"/>
      <c r="W63" s="77"/>
      <c r="X63" s="272"/>
      <c r="Y63" s="145"/>
      <c r="Z63" s="145"/>
      <c r="AA63" s="145"/>
      <c r="AB63" s="76"/>
      <c r="AC63" s="77"/>
      <c r="AD63" s="272"/>
      <c r="AE63" s="76"/>
      <c r="AF63" s="76"/>
      <c r="AG63" s="76"/>
    </row>
    <row r="64" spans="1:33" x14ac:dyDescent="0.25">
      <c r="A64" s="65" t="str">
        <f>'(2) Time Series Data'!D215</f>
        <v>OECDexJapan</v>
      </c>
      <c r="B64" s="65" t="str">
        <f>'(2) Time Series Data'!E215</f>
        <v>core</v>
      </c>
      <c r="C64" s="68">
        <v>1</v>
      </c>
      <c r="D64" s="290" t="s">
        <v>248</v>
      </c>
      <c r="E64" s="64">
        <v>0.69640359092338833</v>
      </c>
      <c r="F64" s="65">
        <v>55884.990123561452</v>
      </c>
      <c r="G64" s="65">
        <v>2000.4456697211799</v>
      </c>
      <c r="H64" s="65">
        <v>14.6354432903968</v>
      </c>
      <c r="I64" s="65">
        <f>HLOOKUP(ROUNDUP(G64,0),primaryenergy,2)</f>
        <v>198.89412535504187</v>
      </c>
      <c r="J64" s="246">
        <v>0.83</v>
      </c>
      <c r="K64" s="138">
        <f>F64/(I64*J64)</f>
        <v>338.52841697405347</v>
      </c>
      <c r="M64" s="67">
        <v>1</v>
      </c>
      <c r="N64" s="286" t="s">
        <v>248</v>
      </c>
      <c r="O64" s="64">
        <v>0.69640359092338833</v>
      </c>
      <c r="P64" s="65">
        <v>3725666008.2374301</v>
      </c>
      <c r="Q64" s="65">
        <v>2000.4456697211799</v>
      </c>
      <c r="R64" s="65">
        <v>14.6354432903968</v>
      </c>
      <c r="S64" s="65">
        <v>198.89412535504187</v>
      </c>
      <c r="T64" s="246">
        <v>0.83</v>
      </c>
      <c r="U64" s="138">
        <f>P64/(S64*T64)</f>
        <v>22568561.131603561</v>
      </c>
      <c r="W64" s="67">
        <v>0</v>
      </c>
      <c r="X64" s="259" t="s">
        <v>238</v>
      </c>
      <c r="Y64" s="137"/>
      <c r="Z64" s="137"/>
      <c r="AA64" s="137"/>
      <c r="AC64" s="67">
        <v>0</v>
      </c>
      <c r="AD64" s="273" t="s">
        <v>0</v>
      </c>
    </row>
    <row r="65" spans="1:35" x14ac:dyDescent="0.25">
      <c r="A65" s="65" t="str">
        <f>'(2) Time Series Data'!D216</f>
        <v>not used</v>
      </c>
      <c r="B65" s="65" t="str">
        <f>'(2) Time Series Data'!E216</f>
        <v>rimFSU</v>
      </c>
      <c r="C65" s="68">
        <v>0</v>
      </c>
      <c r="D65" s="290" t="s">
        <v>0</v>
      </c>
      <c r="K65" s="2"/>
      <c r="M65" s="67">
        <v>0</v>
      </c>
      <c r="N65" s="286" t="s">
        <v>0</v>
      </c>
      <c r="O65" s="64"/>
      <c r="P65" s="65"/>
      <c r="Q65" s="65"/>
      <c r="W65" s="67">
        <v>0</v>
      </c>
      <c r="X65" s="259" t="s">
        <v>238</v>
      </c>
      <c r="Y65" s="137"/>
      <c r="Z65" s="137"/>
      <c r="AA65" s="137"/>
      <c r="AC65" s="67">
        <v>0</v>
      </c>
      <c r="AD65" s="273" t="s">
        <v>0</v>
      </c>
    </row>
    <row r="66" spans="1:35" x14ac:dyDescent="0.25">
      <c r="A66" s="65" t="str">
        <f>'(2) Time Series Data'!D217</f>
        <v>Asia</v>
      </c>
      <c r="B66" s="65" t="str">
        <f>'(2) Time Series Data'!E217</f>
        <v>rim</v>
      </c>
      <c r="C66" s="68">
        <v>0</v>
      </c>
      <c r="D66" s="290" t="s">
        <v>249</v>
      </c>
      <c r="K66" s="2"/>
      <c r="M66" s="67">
        <v>0</v>
      </c>
      <c r="N66" s="286" t="s">
        <v>303</v>
      </c>
      <c r="O66" s="64"/>
      <c r="P66" s="65"/>
      <c r="Q66" s="65"/>
      <c r="W66" s="67">
        <v>0</v>
      </c>
      <c r="X66" s="259" t="s">
        <v>238</v>
      </c>
      <c r="Y66" s="137"/>
      <c r="Z66" s="137"/>
      <c r="AA66" s="137"/>
      <c r="AC66" s="67">
        <v>0</v>
      </c>
      <c r="AD66" s="273" t="s">
        <v>0</v>
      </c>
    </row>
    <row r="67" spans="1:35" x14ac:dyDescent="0.25">
      <c r="A67" s="65" t="str">
        <f>'(2) Time Series Data'!D218</f>
        <v>RestofWorld</v>
      </c>
      <c r="B67" s="65" t="str">
        <f>'(2) Time Series Data'!E218</f>
        <v>peri</v>
      </c>
      <c r="C67" s="68">
        <v>0</v>
      </c>
      <c r="D67" s="290" t="s">
        <v>301</v>
      </c>
      <c r="E67" s="64">
        <v>0.36218721943719956</v>
      </c>
      <c r="F67" s="138"/>
      <c r="G67" s="143"/>
      <c r="H67" s="138"/>
      <c r="I67" s="138"/>
      <c r="J67" s="138"/>
      <c r="K67" s="2"/>
      <c r="M67" s="67">
        <v>0</v>
      </c>
      <c r="N67" s="286" t="s">
        <v>301</v>
      </c>
      <c r="O67" s="64">
        <v>0.36218721943719956</v>
      </c>
      <c r="P67" s="75"/>
      <c r="Q67" s="65"/>
      <c r="R67" s="137"/>
      <c r="S67" s="137"/>
      <c r="T67" s="137"/>
      <c r="W67" s="67">
        <v>0</v>
      </c>
      <c r="X67" s="259" t="s">
        <v>238</v>
      </c>
      <c r="Y67" s="137"/>
      <c r="Z67" s="137"/>
      <c r="AA67" s="137"/>
      <c r="AC67" s="67">
        <v>0</v>
      </c>
      <c r="AD67" s="273" t="s">
        <v>0</v>
      </c>
    </row>
    <row r="68" spans="1:35" x14ac:dyDescent="0.25">
      <c r="A68" s="65" t="str">
        <f>'(2) Time Series Data'!D219</f>
        <v>Global</v>
      </c>
      <c r="B68" s="65" t="str">
        <f>'(2) Time Series Data'!E219</f>
        <v>glob</v>
      </c>
      <c r="C68" s="68">
        <v>0</v>
      </c>
      <c r="D68" s="290" t="s">
        <v>302</v>
      </c>
      <c r="E68" s="64">
        <v>0.25670367001815597</v>
      </c>
      <c r="F68" s="138"/>
      <c r="G68" s="143"/>
      <c r="H68" s="138"/>
      <c r="I68" s="138"/>
      <c r="J68" s="138"/>
      <c r="K68" s="2"/>
      <c r="M68" s="67">
        <v>0</v>
      </c>
      <c r="N68" s="286" t="s">
        <v>302</v>
      </c>
      <c r="O68" s="64">
        <v>0.25670367001815597</v>
      </c>
      <c r="P68" s="75"/>
      <c r="Q68" s="65"/>
      <c r="R68" s="137"/>
      <c r="S68" s="137"/>
      <c r="T68" s="137"/>
      <c r="W68" s="67">
        <v>0</v>
      </c>
      <c r="X68" s="259" t="s">
        <v>238</v>
      </c>
      <c r="Y68" s="137"/>
      <c r="Z68" s="137"/>
      <c r="AA68" s="137"/>
      <c r="AC68" s="67">
        <v>0</v>
      </c>
      <c r="AD68" s="273" t="s">
        <v>0</v>
      </c>
    </row>
    <row r="69" spans="1:35" x14ac:dyDescent="0.25">
      <c r="O69" s="64"/>
      <c r="P69" s="65"/>
      <c r="Q69" s="65"/>
      <c r="X69" s="273"/>
      <c r="Y69" s="137"/>
      <c r="Z69" s="137"/>
      <c r="AA69" s="137"/>
      <c r="AD69" s="273"/>
      <c r="AE69" s="137"/>
      <c r="AF69" s="137"/>
      <c r="AG69" s="139"/>
    </row>
    <row r="70" spans="1:35" s="69" customFormat="1" x14ac:dyDescent="0.25">
      <c r="A70" s="69" t="str">
        <f>'(2) Time Series Data'!B239</f>
        <v>BICYCLES (1861-2007)</v>
      </c>
      <c r="C70" s="70"/>
      <c r="D70" s="289"/>
      <c r="E70" s="71"/>
      <c r="F70" s="72"/>
      <c r="G70" s="72"/>
      <c r="H70" s="72"/>
      <c r="I70" s="72"/>
      <c r="J70" s="72"/>
      <c r="K70" s="76"/>
      <c r="L70" s="76"/>
      <c r="M70" s="73"/>
      <c r="N70" s="289"/>
      <c r="O70" s="71"/>
      <c r="P70" s="72"/>
      <c r="Q70" s="72"/>
      <c r="R70" s="72"/>
      <c r="S70" s="72"/>
      <c r="T70" s="72"/>
      <c r="U70" s="76"/>
      <c r="V70" s="76"/>
      <c r="W70" s="77"/>
      <c r="X70" s="274"/>
      <c r="Y70" s="145"/>
      <c r="Z70" s="145"/>
      <c r="AA70" s="145"/>
      <c r="AB70" s="76"/>
      <c r="AC70" s="77"/>
      <c r="AD70" s="274"/>
      <c r="AE70" s="145"/>
      <c r="AF70" s="145"/>
      <c r="AG70" s="144"/>
      <c r="AH70" s="76"/>
      <c r="AI70" s="76"/>
    </row>
    <row r="71" spans="1:35" x14ac:dyDescent="0.25">
      <c r="A71" t="str">
        <f>'(2) Time Series Data'!D241</f>
        <v>UK+France+Germany</v>
      </c>
      <c r="B71" t="str">
        <f>'(2) Time Series Data'!E241</f>
        <v>core</v>
      </c>
      <c r="C71" s="68">
        <v>1</v>
      </c>
      <c r="D71" s="286" t="s">
        <v>30</v>
      </c>
      <c r="E71" s="64">
        <v>0.82163465833557847</v>
      </c>
      <c r="F71" s="65">
        <v>59895.244650928304</v>
      </c>
      <c r="G71" s="65">
        <v>1972.35444390923</v>
      </c>
      <c r="H71" s="65">
        <v>100.83214338425501</v>
      </c>
      <c r="I71" s="65">
        <f>HLOOKUP(ROUNDUP(G71,0),primaryenergy,2)</f>
        <v>152.76477353286026</v>
      </c>
      <c r="J71" s="193">
        <v>0.19</v>
      </c>
      <c r="K71" s="138">
        <f>F71/(I71*J71)</f>
        <v>2063.5524961120636</v>
      </c>
      <c r="M71" s="67">
        <v>1</v>
      </c>
      <c r="N71" s="286" t="s">
        <v>149</v>
      </c>
      <c r="O71" s="253">
        <v>0.82163390943168346</v>
      </c>
      <c r="P71" s="65">
        <v>598952992.4432019</v>
      </c>
      <c r="Q71" s="65">
        <v>1972.3545298900301</v>
      </c>
      <c r="R71" s="65">
        <v>100.832300491963</v>
      </c>
      <c r="S71" s="65">
        <f>HLOOKUP(ROUNDUP(Q71,0),primaryenergy,2)</f>
        <v>152.76477353286026</v>
      </c>
      <c r="T71" s="193">
        <v>0.19</v>
      </c>
      <c r="U71" s="138">
        <f>P71/(S71*T71)</f>
        <v>20635543.770014524</v>
      </c>
      <c r="W71" s="67">
        <v>0</v>
      </c>
      <c r="X71" s="259" t="s">
        <v>305</v>
      </c>
      <c r="Y71" s="137"/>
      <c r="Z71" s="137"/>
      <c r="AA71" s="137"/>
      <c r="AC71" s="67">
        <v>0</v>
      </c>
      <c r="AD71" s="273" t="s">
        <v>0</v>
      </c>
      <c r="AE71" s="137"/>
      <c r="AF71" s="137"/>
      <c r="AG71" s="139"/>
    </row>
    <row r="72" spans="1:35" x14ac:dyDescent="0.25">
      <c r="A72" t="str">
        <f>'(2) Time Series Data'!D242</f>
        <v>FSU</v>
      </c>
      <c r="B72" t="str">
        <f>'(2) Time Series Data'!E242</f>
        <v>rimFSU</v>
      </c>
      <c r="C72" s="68">
        <v>1</v>
      </c>
      <c r="D72" s="286" t="s">
        <v>30</v>
      </c>
      <c r="E72" s="64">
        <v>0.93534868372972468</v>
      </c>
      <c r="F72" s="65">
        <v>23396.352858206901</v>
      </c>
      <c r="G72" s="65">
        <v>1976.63795889161</v>
      </c>
      <c r="H72" s="65">
        <v>50.604176357380297</v>
      </c>
      <c r="I72" s="65">
        <f>HLOOKUP(ROUNDUP(G72,0),primaryenergy,3)</f>
        <v>59.462368218037895</v>
      </c>
      <c r="J72" s="193">
        <v>1</v>
      </c>
      <c r="K72" s="138">
        <f t="shared" ref="K72:K74" si="0">F72/(I72*J72)</f>
        <v>393.46486793826728</v>
      </c>
      <c r="M72" s="67">
        <v>1</v>
      </c>
      <c r="N72" s="286" t="s">
        <v>30</v>
      </c>
      <c r="O72" s="253">
        <v>0.93534867367432595</v>
      </c>
      <c r="P72" s="65">
        <v>233963531.09727702</v>
      </c>
      <c r="Q72" s="65">
        <v>1976.6379592226999</v>
      </c>
      <c r="R72" s="65">
        <v>50.604177633335702</v>
      </c>
      <c r="S72" s="65">
        <f>HLOOKUP(ROUNDUP(Q72,0),primaryenergy,3)</f>
        <v>59.462368218037895</v>
      </c>
      <c r="T72" s="193">
        <v>1</v>
      </c>
      <c r="U72" s="138">
        <f t="shared" ref="U72:U74" si="1">P72/(S72*T72)</f>
        <v>3934648.7216818291</v>
      </c>
      <c r="W72" s="67">
        <v>0</v>
      </c>
      <c r="X72" s="259" t="s">
        <v>305</v>
      </c>
      <c r="Y72" s="137"/>
      <c r="Z72" s="137"/>
      <c r="AA72" s="137"/>
      <c r="AC72" s="67">
        <v>0</v>
      </c>
      <c r="AD72" s="273" t="s">
        <v>0</v>
      </c>
      <c r="AE72" s="137"/>
      <c r="AF72" s="137"/>
      <c r="AG72" s="139"/>
    </row>
    <row r="73" spans="1:35" x14ac:dyDescent="0.25">
      <c r="A73" t="str">
        <f>'(2) Time Series Data'!D243</f>
        <v>Neth+Italy+US+Japan</v>
      </c>
      <c r="B73" t="str">
        <f>'(2) Time Series Data'!E243</f>
        <v>rim</v>
      </c>
      <c r="C73" s="68">
        <v>1</v>
      </c>
      <c r="D73" s="286" t="s">
        <v>30</v>
      </c>
      <c r="E73" s="64">
        <v>0.79106108125231267</v>
      </c>
      <c r="F73" s="65">
        <v>99236.374480786995</v>
      </c>
      <c r="G73" s="65">
        <v>1986.1395738368899</v>
      </c>
      <c r="H73" s="65">
        <v>61.226581008375497</v>
      </c>
      <c r="I73" s="137">
        <f>HLOOKUP(ROUNDUP(G73,0),primaryenergy,2)</f>
        <v>163.33767121653034</v>
      </c>
      <c r="J73" s="256">
        <f>1-J71</f>
        <v>0.81</v>
      </c>
      <c r="K73" s="138">
        <f t="shared" si="0"/>
        <v>750.06605430575019</v>
      </c>
      <c r="M73" s="67">
        <v>1</v>
      </c>
      <c r="N73" s="286" t="s">
        <v>30</v>
      </c>
      <c r="O73" s="253">
        <v>0.79106108125858632</v>
      </c>
      <c r="P73" s="65">
        <v>992363744.79999995</v>
      </c>
      <c r="Q73" s="65">
        <v>1986.1392390216199</v>
      </c>
      <c r="R73" s="65">
        <v>61.226336157080702</v>
      </c>
      <c r="S73" s="137">
        <f>HLOOKUP(ROUNDUP(Q73,0),primaryenergy,2)</f>
        <v>163.33767121653034</v>
      </c>
      <c r="T73" s="256">
        <f>1-T71</f>
        <v>0.81</v>
      </c>
      <c r="U73" s="138">
        <f t="shared" si="1"/>
        <v>7500660.5429980177</v>
      </c>
      <c r="W73" s="67">
        <v>0</v>
      </c>
      <c r="X73" s="259" t="s">
        <v>305</v>
      </c>
      <c r="Y73" s="137"/>
      <c r="Z73" s="137"/>
      <c r="AA73" s="137"/>
      <c r="AC73" s="67">
        <v>0</v>
      </c>
      <c r="AD73" s="273" t="s">
        <v>0</v>
      </c>
      <c r="AE73" s="137"/>
      <c r="AF73" s="137"/>
      <c r="AG73" s="139"/>
    </row>
    <row r="74" spans="1:35" x14ac:dyDescent="0.25">
      <c r="A74" t="str">
        <f>'(2) Time Series Data'!D244</f>
        <v>RestOfWorld</v>
      </c>
      <c r="B74" t="str">
        <f>'(2) Time Series Data'!E244</f>
        <v>peri</v>
      </c>
      <c r="C74" s="68">
        <v>1</v>
      </c>
      <c r="D74" s="286" t="s">
        <v>30</v>
      </c>
      <c r="E74" s="64">
        <v>0.73227292580034231</v>
      </c>
      <c r="F74" s="65">
        <v>267588.83684469399</v>
      </c>
      <c r="G74" s="65">
        <v>1999.06886642983</v>
      </c>
      <c r="H74" s="65">
        <v>40.712402075678</v>
      </c>
      <c r="I74" s="137">
        <f>HLOOKUP(ROUNDUP(G74,0),primaryenergy,4)+HLOOKUP(ROUNDUP(G74,0),primaryenergy,5)</f>
        <v>137.9013572540926</v>
      </c>
      <c r="J74" s="193">
        <v>1</v>
      </c>
      <c r="K74" s="138">
        <f t="shared" si="0"/>
        <v>1940.4365712778549</v>
      </c>
      <c r="M74" s="67">
        <v>1</v>
      </c>
      <c r="N74" s="286" t="s">
        <v>30</v>
      </c>
      <c r="O74" s="253">
        <v>0.73227302662807459</v>
      </c>
      <c r="P74" s="65">
        <v>2675888000</v>
      </c>
      <c r="Q74" s="65">
        <v>1999.0690378414999</v>
      </c>
      <c r="R74" s="65">
        <v>40.712707804075599</v>
      </c>
      <c r="S74" s="137">
        <f>HLOOKUP(ROUNDUP(Q74,0),primaryenergy,4)+HLOOKUP(ROUNDUP(Q74,0),primaryenergy,5)</f>
        <v>137.9013572540926</v>
      </c>
      <c r="T74" s="193">
        <v>1</v>
      </c>
      <c r="U74" s="138">
        <f t="shared" si="1"/>
        <v>19404363.040963367</v>
      </c>
      <c r="W74" s="67">
        <v>0</v>
      </c>
      <c r="X74" s="259" t="s">
        <v>305</v>
      </c>
      <c r="Y74" s="137"/>
      <c r="Z74" s="137"/>
      <c r="AA74" s="137"/>
      <c r="AC74" s="67">
        <v>0</v>
      </c>
      <c r="AD74" s="273" t="s">
        <v>0</v>
      </c>
      <c r="AE74" s="137"/>
      <c r="AF74" s="137"/>
      <c r="AG74" s="139"/>
    </row>
    <row r="75" spans="1:35" x14ac:dyDescent="0.25">
      <c r="A75" t="str">
        <f>'(2) Time Series Data'!D245</f>
        <v>Global</v>
      </c>
      <c r="B75" t="str">
        <f>'(2) Time Series Data'!E245</f>
        <v>glob</v>
      </c>
      <c r="C75" s="68">
        <v>0.5</v>
      </c>
      <c r="D75" s="286" t="s">
        <v>304</v>
      </c>
      <c r="E75" s="64">
        <v>0.76768007182309628</v>
      </c>
      <c r="F75" s="65">
        <v>450117</v>
      </c>
      <c r="G75" s="65">
        <v>1993.6756361732901</v>
      </c>
      <c r="H75" s="65">
        <v>61.809053563097201</v>
      </c>
      <c r="I75" s="65">
        <f>HLOOKUP(ROUNDUP(G75,0),primaryenergy,6)</f>
        <v>349.70853905414737</v>
      </c>
      <c r="J75" s="193">
        <v>1</v>
      </c>
      <c r="K75" s="138">
        <f>F75/(I75*J75)</f>
        <v>1287.1204152390051</v>
      </c>
      <c r="M75" s="67">
        <v>1</v>
      </c>
      <c r="N75" s="286" t="s">
        <v>149</v>
      </c>
      <c r="O75" s="253">
        <v>0.76768041292570421</v>
      </c>
      <c r="P75" s="65">
        <v>4501168000</v>
      </c>
      <c r="Q75" s="65">
        <v>1993.6756277177301</v>
      </c>
      <c r="R75" s="65">
        <v>61.8090216894077</v>
      </c>
      <c r="S75" s="65">
        <f>HLOOKUP(ROUNDUP(Q75,0),primaryenergy,6)</f>
        <v>349.70853905414737</v>
      </c>
      <c r="T75" s="193">
        <v>1</v>
      </c>
      <c r="U75" s="138">
        <f>P75/(S75*T75)</f>
        <v>12871198.433341825</v>
      </c>
      <c r="W75" s="67">
        <v>0</v>
      </c>
      <c r="X75" s="259" t="s">
        <v>305</v>
      </c>
      <c r="Y75" s="137"/>
      <c r="Z75" s="137"/>
      <c r="AA75" s="137"/>
      <c r="AC75" s="67">
        <v>0</v>
      </c>
      <c r="AD75" s="273" t="s">
        <v>0</v>
      </c>
      <c r="AE75" s="137"/>
      <c r="AF75" s="137"/>
      <c r="AG75" s="139"/>
    </row>
    <row r="76" spans="1:35" x14ac:dyDescent="0.25">
      <c r="O76" s="253"/>
      <c r="P76" s="65"/>
      <c r="Q76" s="65"/>
      <c r="X76" s="273"/>
      <c r="Y76" s="137"/>
      <c r="Z76" s="137"/>
      <c r="AA76" s="137"/>
      <c r="AD76" s="273"/>
      <c r="AE76" s="137"/>
      <c r="AF76" s="137"/>
      <c r="AG76" s="139"/>
    </row>
    <row r="77" spans="1:35" s="69" customFormat="1" x14ac:dyDescent="0.25">
      <c r="A77" s="69" t="str">
        <f>'(2) Time Series Data'!B265</f>
        <v>E-BIKES (1997-2010)</v>
      </c>
      <c r="C77" s="70"/>
      <c r="D77" s="289"/>
      <c r="E77" s="71"/>
      <c r="F77" s="72"/>
      <c r="G77" s="72"/>
      <c r="H77" s="72"/>
      <c r="I77" s="72"/>
      <c r="J77" s="72"/>
      <c r="K77" s="76"/>
      <c r="L77" s="76"/>
      <c r="M77" s="73"/>
      <c r="N77" s="289"/>
      <c r="O77" s="254"/>
      <c r="P77" s="72"/>
      <c r="Q77" s="72"/>
      <c r="R77" s="72"/>
      <c r="S77" s="72"/>
      <c r="T77" s="72"/>
      <c r="U77" s="76"/>
      <c r="V77" s="76"/>
      <c r="W77" s="77"/>
      <c r="X77" s="274"/>
      <c r="Y77" s="145"/>
      <c r="Z77" s="145"/>
      <c r="AA77" s="145"/>
      <c r="AB77" s="76"/>
      <c r="AC77" s="77"/>
      <c r="AD77" s="274"/>
      <c r="AE77" s="145"/>
      <c r="AF77" s="145"/>
      <c r="AG77" s="144"/>
      <c r="AH77" s="76"/>
      <c r="AI77" s="76"/>
    </row>
    <row r="78" spans="1:35" x14ac:dyDescent="0.25">
      <c r="A78" t="str">
        <f>'(2) Time Series Data'!D267</f>
        <v>China</v>
      </c>
      <c r="B78" t="str">
        <f>'(2) Time Series Data'!E267</f>
        <v>core</v>
      </c>
      <c r="C78" s="68">
        <v>1</v>
      </c>
      <c r="D78" s="286" t="s">
        <v>32</v>
      </c>
      <c r="E78" s="64">
        <v>0.72770801506065541</v>
      </c>
      <c r="F78" s="65">
        <v>66498.729914313895</v>
      </c>
      <c r="G78" s="65">
        <v>2008.33178484308</v>
      </c>
      <c r="H78" s="65">
        <v>7.7923556501869697</v>
      </c>
      <c r="I78" s="137">
        <f>HLOOKUP(ROUNDUP(G78,0),primaryenergy,4)</f>
        <v>131.3397936552729</v>
      </c>
      <c r="J78" s="193">
        <v>0.59</v>
      </c>
      <c r="K78" s="138">
        <f>F78/(I78*J78)</f>
        <v>858.15356170731377</v>
      </c>
      <c r="L78" s="141"/>
      <c r="M78" s="67">
        <v>1</v>
      </c>
      <c r="N78" s="286" t="s">
        <v>32</v>
      </c>
      <c r="O78" s="253">
        <v>0.72770798531340197</v>
      </c>
      <c r="P78" s="65">
        <v>171609632.60038599</v>
      </c>
      <c r="Q78" s="65">
        <v>2008.3317850077301</v>
      </c>
      <c r="R78" s="65">
        <v>7.7923559246701402</v>
      </c>
      <c r="S78" s="137">
        <f>HLOOKUP(ROUNDUP(Q78,0),primaryenergy,4)</f>
        <v>131.3397936552729</v>
      </c>
      <c r="T78" s="193">
        <v>0.59</v>
      </c>
      <c r="U78" s="138">
        <f>P78/(S78*T78)</f>
        <v>2214589.9271920589</v>
      </c>
      <c r="W78" s="67">
        <v>0</v>
      </c>
      <c r="X78" s="259" t="s">
        <v>307</v>
      </c>
      <c r="Y78" s="137"/>
      <c r="Z78" s="137"/>
      <c r="AA78" s="137"/>
      <c r="AC78" s="67">
        <v>0</v>
      </c>
      <c r="AD78" s="273" t="s">
        <v>0</v>
      </c>
      <c r="AE78" s="137"/>
      <c r="AF78" s="137"/>
      <c r="AG78" s="139"/>
    </row>
    <row r="79" spans="1:35" x14ac:dyDescent="0.25">
      <c r="A79" t="str">
        <f>'(2) Time Series Data'!D268</f>
        <v>not used</v>
      </c>
      <c r="B79" t="str">
        <f>'(2) Time Series Data'!E268</f>
        <v>rimFSU</v>
      </c>
      <c r="C79" s="68">
        <v>0</v>
      </c>
      <c r="D79" s="286" t="s">
        <v>0</v>
      </c>
      <c r="K79" s="138"/>
      <c r="L79" s="141"/>
      <c r="M79" s="67">
        <v>0</v>
      </c>
      <c r="N79" s="286" t="s">
        <v>0</v>
      </c>
      <c r="O79" s="253"/>
      <c r="P79" s="65"/>
      <c r="Q79" s="65"/>
      <c r="U79" s="138"/>
      <c r="W79" s="67">
        <v>0</v>
      </c>
      <c r="X79" s="259" t="s">
        <v>307</v>
      </c>
      <c r="Y79" s="137"/>
      <c r="Z79" s="137"/>
      <c r="AA79" s="137"/>
      <c r="AC79" s="67">
        <v>0</v>
      </c>
      <c r="AD79" s="273" t="s">
        <v>0</v>
      </c>
      <c r="AE79" s="137"/>
      <c r="AF79" s="137"/>
      <c r="AG79" s="139"/>
    </row>
    <row r="80" spans="1:35" x14ac:dyDescent="0.25">
      <c r="A80" t="str">
        <f>'(2) Time Series Data'!D269</f>
        <v>RestOfWorld</v>
      </c>
      <c r="B80" t="str">
        <f>'(2) Time Series Data'!E269</f>
        <v>rim</v>
      </c>
      <c r="C80" s="68">
        <v>1</v>
      </c>
      <c r="D80" s="286" t="s">
        <v>32</v>
      </c>
      <c r="E80" s="64">
        <v>0.7277080827529655</v>
      </c>
      <c r="F80" s="65">
        <v>2770.7801553549798</v>
      </c>
      <c r="G80" s="65">
        <v>2008.33178445875</v>
      </c>
      <c r="H80" s="65">
        <v>7.7923547432520301</v>
      </c>
      <c r="I80" s="137">
        <f>HLOOKUP(ROUNDUP(G80,0),primaryenergy,6)</f>
        <v>472.92750644933568</v>
      </c>
      <c r="J80" s="193">
        <v>0.16</v>
      </c>
      <c r="K80" s="138">
        <f t="shared" ref="K80" si="2">F80/(I80*J80)</f>
        <v>36.617400626545752</v>
      </c>
      <c r="L80" s="141"/>
      <c r="M80" s="67">
        <v>1</v>
      </c>
      <c r="N80" s="286" t="s">
        <v>32</v>
      </c>
      <c r="O80" s="253">
        <v>0.72770802288842584</v>
      </c>
      <c r="P80" s="65">
        <v>7150400.98914022</v>
      </c>
      <c r="Q80" s="65">
        <v>2008.3317847983101</v>
      </c>
      <c r="R80" s="65">
        <v>7.7923555943014398</v>
      </c>
      <c r="S80" s="137">
        <f>HLOOKUP(ROUNDUP(Q80,0),primaryenergy,6)</f>
        <v>472.92750644933568</v>
      </c>
      <c r="T80" s="193">
        <v>0.16</v>
      </c>
      <c r="U80" s="138">
        <f t="shared" ref="U80" si="3">P80/(S80*T80)</f>
        <v>94496.525519633695</v>
      </c>
      <c r="W80" s="67">
        <v>0</v>
      </c>
      <c r="X80" s="259" t="s">
        <v>307</v>
      </c>
      <c r="Y80" s="137"/>
      <c r="Z80" s="137"/>
      <c r="AA80" s="137"/>
      <c r="AC80" s="67">
        <v>0</v>
      </c>
      <c r="AD80" s="273" t="s">
        <v>0</v>
      </c>
      <c r="AE80" s="137"/>
      <c r="AF80" s="137"/>
      <c r="AG80" s="139"/>
    </row>
    <row r="81" spans="1:35" x14ac:dyDescent="0.25">
      <c r="A81" t="str">
        <f>'(2) Time Series Data'!D270</f>
        <v>not used</v>
      </c>
      <c r="B81" t="str">
        <f>'(2) Time Series Data'!E270</f>
        <v>peri</v>
      </c>
      <c r="C81" s="68">
        <v>0</v>
      </c>
      <c r="D81" s="286" t="s">
        <v>0</v>
      </c>
      <c r="K81" s="138"/>
      <c r="L81" s="141"/>
      <c r="M81" s="67">
        <v>0</v>
      </c>
      <c r="N81" s="286" t="s">
        <v>0</v>
      </c>
      <c r="O81" s="253"/>
      <c r="P81" s="65"/>
      <c r="Q81" s="65"/>
      <c r="U81" s="138"/>
      <c r="W81" s="67">
        <v>0</v>
      </c>
      <c r="X81" s="259" t="s">
        <v>307</v>
      </c>
      <c r="Y81" s="137"/>
      <c r="Z81" s="137"/>
      <c r="AA81" s="137"/>
      <c r="AC81" s="67">
        <v>0</v>
      </c>
      <c r="AD81" s="273" t="s">
        <v>0</v>
      </c>
      <c r="AE81" s="137"/>
      <c r="AF81" s="137"/>
      <c r="AG81" s="139"/>
    </row>
    <row r="82" spans="1:35" x14ac:dyDescent="0.25">
      <c r="A82" t="str">
        <f>'(2) Time Series Data'!D271</f>
        <v>Global</v>
      </c>
      <c r="B82" t="str">
        <f>'(2) Time Series Data'!E271</f>
        <v>glob</v>
      </c>
      <c r="C82" s="68">
        <v>1</v>
      </c>
      <c r="D82" s="286" t="s">
        <v>32</v>
      </c>
      <c r="E82" s="64">
        <v>0.72770806462863113</v>
      </c>
      <c r="F82" s="65">
        <v>69269.505609104206</v>
      </c>
      <c r="G82" s="65">
        <v>2008.3317845649101</v>
      </c>
      <c r="H82" s="65">
        <v>7.7923549772743899</v>
      </c>
      <c r="I82" s="65">
        <f>HLOOKUP(ROUNDUP(G82,0),primaryenergy,6)</f>
        <v>472.92750644933568</v>
      </c>
      <c r="J82" s="193">
        <v>1</v>
      </c>
      <c r="K82" s="138">
        <f>F82/(I82*J82)</f>
        <v>146.46960615416222</v>
      </c>
      <c r="L82" s="141"/>
      <c r="M82" s="67">
        <v>1</v>
      </c>
      <c r="N82" s="286" t="s">
        <v>32</v>
      </c>
      <c r="O82" s="253">
        <v>0.72770806588752057</v>
      </c>
      <c r="P82" s="65">
        <v>178760014.16586399</v>
      </c>
      <c r="Q82" s="65">
        <v>2008.3317845571</v>
      </c>
      <c r="R82" s="65">
        <v>7.7923552161451699</v>
      </c>
      <c r="S82" s="65">
        <f>HLOOKUP(ROUNDUP(Q82,0),primaryenergy,6)</f>
        <v>472.92750644933568</v>
      </c>
      <c r="T82" s="193">
        <v>1</v>
      </c>
      <c r="U82" s="138">
        <f>P82/(S82*T82)</f>
        <v>377986.07974394568</v>
      </c>
      <c r="W82" s="67">
        <v>0</v>
      </c>
      <c r="X82" s="259" t="s">
        <v>307</v>
      </c>
      <c r="Y82" s="137"/>
      <c r="Z82" s="137"/>
      <c r="AA82" s="137"/>
      <c r="AC82" s="67">
        <v>0</v>
      </c>
      <c r="AD82" s="273" t="s">
        <v>0</v>
      </c>
      <c r="AE82" s="137"/>
      <c r="AF82" s="137"/>
      <c r="AG82" s="139"/>
    </row>
    <row r="83" spans="1:35" x14ac:dyDescent="0.25">
      <c r="O83" s="253"/>
      <c r="P83" s="65"/>
      <c r="Q83" s="65"/>
      <c r="Y83" s="137"/>
      <c r="Z83" s="137"/>
      <c r="AA83" s="137"/>
      <c r="AD83" s="273"/>
      <c r="AE83" s="137"/>
      <c r="AF83" s="137"/>
      <c r="AG83" s="139"/>
    </row>
    <row r="84" spans="1:35" s="69" customFormat="1" x14ac:dyDescent="0.25">
      <c r="A84" s="69" t="str">
        <f>'(2) Time Series Data'!B291</f>
        <v>STEAMSHIPS (1810-1940), decadal</v>
      </c>
      <c r="C84" s="70"/>
      <c r="D84" s="289"/>
      <c r="E84" s="71"/>
      <c r="F84" s="72"/>
      <c r="G84" s="72"/>
      <c r="H84" s="72"/>
      <c r="I84" s="72"/>
      <c r="J84" s="72"/>
      <c r="K84" s="76"/>
      <c r="L84" s="76"/>
      <c r="M84" s="73"/>
      <c r="N84" s="289"/>
      <c r="O84" s="254"/>
      <c r="P84" s="72"/>
      <c r="Q84" s="72"/>
      <c r="R84" s="72"/>
      <c r="S84" s="72"/>
      <c r="T84" s="72"/>
      <c r="U84" s="76"/>
      <c r="V84" s="76"/>
      <c r="W84" s="77"/>
      <c r="X84" s="76"/>
      <c r="Y84" s="145"/>
      <c r="Z84" s="145"/>
      <c r="AA84" s="145"/>
      <c r="AB84" s="76"/>
      <c r="AC84" s="77"/>
      <c r="AD84" s="274"/>
      <c r="AE84" s="145"/>
      <c r="AF84" s="145"/>
      <c r="AG84" s="144"/>
      <c r="AH84" s="76"/>
      <c r="AI84" s="76"/>
    </row>
    <row r="85" spans="1:35" x14ac:dyDescent="0.25">
      <c r="A85" s="65" t="str">
        <f>'(2) Time Series Data'!D293</f>
        <v>UK+US</v>
      </c>
      <c r="B85" s="65" t="str">
        <f>'(2) Time Series Data'!E293</f>
        <v>core</v>
      </c>
      <c r="C85" s="68">
        <v>1</v>
      </c>
      <c r="D85" s="286" t="s">
        <v>30</v>
      </c>
      <c r="E85" s="64">
        <v>0.7118800285200847</v>
      </c>
      <c r="F85" s="65">
        <v>74135.267892521806</v>
      </c>
      <c r="G85" s="65">
        <v>1925.0687522636799</v>
      </c>
      <c r="H85" s="65">
        <v>72.420516055459103</v>
      </c>
      <c r="I85" s="65">
        <f>HLOOKUP(ROUNDUP(G85,0),primaryenergy,2)</f>
        <v>44.101214339477437</v>
      </c>
      <c r="J85" s="256">
        <v>0.69</v>
      </c>
      <c r="K85" s="138">
        <f>F85/(I85*J85)</f>
        <v>2436.268906531247</v>
      </c>
      <c r="L85" s="141"/>
      <c r="M85" s="67">
        <v>1</v>
      </c>
      <c r="N85" s="286" t="s">
        <v>316</v>
      </c>
      <c r="O85" s="253">
        <v>0.55639819979651028</v>
      </c>
      <c r="P85" s="65">
        <v>240221.720761103</v>
      </c>
      <c r="Q85" s="65">
        <v>1934.5093717453799</v>
      </c>
      <c r="R85" s="65">
        <v>110.27273827170799</v>
      </c>
      <c r="S85" s="65">
        <f>HLOOKUP(ROUNDUP(Q85,0),primaryenergy,2)</f>
        <v>55.7583219939754</v>
      </c>
      <c r="T85" s="256">
        <v>0.57999999999999996</v>
      </c>
      <c r="U85" s="138">
        <f>P85/(S85*T85)</f>
        <v>7428.0459994356079</v>
      </c>
      <c r="W85" s="67">
        <v>1</v>
      </c>
      <c r="X85" s="270" t="s">
        <v>341</v>
      </c>
      <c r="Y85" s="300">
        <v>0.56292929686323201</v>
      </c>
      <c r="Z85" s="141">
        <v>1879</v>
      </c>
      <c r="AA85" s="141">
        <v>82.066263949174896</v>
      </c>
      <c r="AC85" s="67">
        <v>0</v>
      </c>
      <c r="AD85" s="273" t="s">
        <v>0</v>
      </c>
      <c r="AE85" s="137"/>
      <c r="AF85" s="137"/>
      <c r="AG85" s="139"/>
    </row>
    <row r="86" spans="1:35" x14ac:dyDescent="0.25">
      <c r="A86" s="65" t="str">
        <f>'(2) Time Series Data'!D294</f>
        <v>not used</v>
      </c>
      <c r="B86" s="65" t="str">
        <f>'(2) Time Series Data'!E294</f>
        <v>rimFSU</v>
      </c>
      <c r="C86" s="68">
        <v>0</v>
      </c>
      <c r="D86" s="286" t="s">
        <v>0</v>
      </c>
      <c r="K86" s="138"/>
      <c r="L86" s="141"/>
      <c r="M86" s="67">
        <v>0</v>
      </c>
      <c r="N86" s="286" t="s">
        <v>0</v>
      </c>
      <c r="O86" s="253"/>
      <c r="P86" s="65"/>
      <c r="Q86" s="65"/>
      <c r="U86" s="138"/>
      <c r="W86" s="67">
        <v>0</v>
      </c>
      <c r="X86" s="273" t="s">
        <v>0</v>
      </c>
      <c r="Y86" s="63"/>
      <c r="Z86" s="63"/>
      <c r="AA86" s="63"/>
      <c r="AC86" s="67">
        <v>0</v>
      </c>
      <c r="AD86" s="273" t="s">
        <v>0</v>
      </c>
      <c r="AE86" s="137"/>
      <c r="AF86" s="137"/>
      <c r="AG86" s="139"/>
    </row>
    <row r="87" spans="1:35" x14ac:dyDescent="0.25">
      <c r="A87" s="65" t="str">
        <f>'(2) Time Series Data'!D295</f>
        <v>EuropeExUK</v>
      </c>
      <c r="B87" s="65" t="str">
        <f>'(2) Time Series Data'!E295</f>
        <v>rim</v>
      </c>
      <c r="C87" s="68">
        <v>1</v>
      </c>
      <c r="D87" s="286" t="s">
        <v>30</v>
      </c>
      <c r="E87" s="64">
        <v>0.69274679996190569</v>
      </c>
      <c r="F87" s="65">
        <v>26878.2682384826</v>
      </c>
      <c r="G87" s="65">
        <v>1918.7645766159301</v>
      </c>
      <c r="H87" s="65">
        <v>61.205263734372203</v>
      </c>
      <c r="I87" s="137">
        <f>HLOOKUP(ROUNDUP(G87,0),primaryenergy,2)</f>
        <v>36.7474126889093</v>
      </c>
      <c r="J87" s="256">
        <f>(1-0.74)</f>
        <v>0.26</v>
      </c>
      <c r="K87" s="138">
        <f t="shared" ref="K87:K88" si="4">F87/(I87*J87)</f>
        <v>2813.2036298325575</v>
      </c>
      <c r="L87" s="141"/>
      <c r="M87" s="67">
        <v>1</v>
      </c>
      <c r="N87" s="286" t="s">
        <v>30</v>
      </c>
      <c r="O87" s="253">
        <v>0.65158888132163573</v>
      </c>
      <c r="P87" s="65">
        <v>61354.3965466113</v>
      </c>
      <c r="Q87" s="65">
        <v>1918.41878807939</v>
      </c>
      <c r="R87" s="65">
        <v>82.446698886761794</v>
      </c>
      <c r="S87" s="137">
        <f>HLOOKUP(ROUNDUP(Q87,0),primaryenergy,2)</f>
        <v>36.7474126889093</v>
      </c>
      <c r="T87" s="256">
        <f>(1-0.83)</f>
        <v>0.17000000000000004</v>
      </c>
      <c r="U87" s="138">
        <f t="shared" ref="U87:U88" si="5">P87/(S87*T87)</f>
        <v>9821.3231509763336</v>
      </c>
      <c r="W87" s="67">
        <v>1</v>
      </c>
      <c r="X87" s="270" t="s">
        <v>30</v>
      </c>
      <c r="Y87" s="300">
        <v>0.63300000000000001</v>
      </c>
      <c r="Z87" s="141">
        <v>1881</v>
      </c>
      <c r="AA87" s="141">
        <v>69.186999999999998</v>
      </c>
      <c r="AC87" s="67">
        <v>0</v>
      </c>
      <c r="AD87" s="273" t="s">
        <v>0</v>
      </c>
      <c r="AE87" s="137"/>
      <c r="AF87" s="137"/>
      <c r="AG87" s="139"/>
    </row>
    <row r="88" spans="1:35" x14ac:dyDescent="0.25">
      <c r="A88" s="65" t="str">
        <f>'(2) Time Series Data'!D296</f>
        <v>RestOfWorld</v>
      </c>
      <c r="B88" s="65" t="str">
        <f>'(2) Time Series Data'!E296</f>
        <v>peri</v>
      </c>
      <c r="C88" s="68">
        <v>1</v>
      </c>
      <c r="D88" s="286" t="s">
        <v>32</v>
      </c>
      <c r="E88" s="64">
        <v>0.60032345049630886</v>
      </c>
      <c r="F88" s="65">
        <v>10880.371163235701</v>
      </c>
      <c r="G88" s="65">
        <v>1915.67205436425</v>
      </c>
      <c r="H88" s="65">
        <v>34.743418754953296</v>
      </c>
      <c r="I88" s="137">
        <f>HLOOKUP(ROUNDUP(G88,0),primaryenergy,3)+HLOOKUP(ROUNDUP(G88,0),primaryenergy,4)+HLOOKUP(ROUNDUP(G88,0),primaryenergy,5)</f>
        <v>4.7040391884723558</v>
      </c>
      <c r="J88" s="256">
        <v>1</v>
      </c>
      <c r="K88" s="138">
        <f t="shared" si="4"/>
        <v>2312.9848046119528</v>
      </c>
      <c r="L88" s="141"/>
      <c r="M88" s="67">
        <v>1</v>
      </c>
      <c r="N88" s="286" t="s">
        <v>30</v>
      </c>
      <c r="O88" s="253">
        <v>0.81387946570252412</v>
      </c>
      <c r="P88" s="65">
        <v>21517.917709246602</v>
      </c>
      <c r="Q88" s="65">
        <v>1916.0807216027299</v>
      </c>
      <c r="R88" s="65">
        <v>42.617318194261401</v>
      </c>
      <c r="S88" s="137">
        <f>HLOOKUP(ROUNDUP(Q88,0),primaryenergy,3)+HLOOKUP(ROUNDUP(Q88,0),primaryenergy,4)+HLOOKUP(ROUNDUP(Q88,0),primaryenergy,5)</f>
        <v>4.9451577644972762</v>
      </c>
      <c r="T88" s="256">
        <v>1</v>
      </c>
      <c r="U88" s="138">
        <f t="shared" si="5"/>
        <v>4351.3106626708623</v>
      </c>
      <c r="W88" s="67">
        <v>1</v>
      </c>
      <c r="X88" s="270" t="s">
        <v>30</v>
      </c>
      <c r="Y88" s="300">
        <v>0.63300000000000001</v>
      </c>
      <c r="Z88" s="141">
        <v>1881</v>
      </c>
      <c r="AA88" s="141">
        <v>69.186999999999998</v>
      </c>
      <c r="AC88" s="67">
        <v>0</v>
      </c>
      <c r="AD88" s="273" t="s">
        <v>0</v>
      </c>
      <c r="AE88" s="137"/>
      <c r="AF88" s="137"/>
      <c r="AG88" s="139"/>
    </row>
    <row r="89" spans="1:35" x14ac:dyDescent="0.25">
      <c r="A89" s="65" t="str">
        <f>'(2) Time Series Data'!D297</f>
        <v>Global</v>
      </c>
      <c r="B89" s="65" t="str">
        <f>'(2) Time Series Data'!E297</f>
        <v>glob</v>
      </c>
      <c r="C89" s="68">
        <v>1</v>
      </c>
      <c r="D89" s="286" t="s">
        <v>30</v>
      </c>
      <c r="E89" s="64">
        <v>0.63153477288193904</v>
      </c>
      <c r="F89" s="65">
        <v>111763.813981174</v>
      </c>
      <c r="G89" s="65">
        <v>1922.02650157569</v>
      </c>
      <c r="H89" s="65">
        <v>64.414056275649003</v>
      </c>
      <c r="I89" s="65">
        <f>HLOOKUP(ROUNDUP(G89,0),primaryenergy,6)</f>
        <v>47.395577124972561</v>
      </c>
      <c r="J89" s="193">
        <v>1</v>
      </c>
      <c r="K89" s="138">
        <f>F89/(I89*J89)</f>
        <v>2358.1064048756152</v>
      </c>
      <c r="L89" s="141"/>
      <c r="M89" s="67">
        <v>1</v>
      </c>
      <c r="N89" s="286" t="s">
        <v>316</v>
      </c>
      <c r="O89" s="253">
        <v>0.49577250633142467</v>
      </c>
      <c r="P89" s="65">
        <v>333254.39502540103</v>
      </c>
      <c r="Q89" s="65">
        <v>1930.05282805807</v>
      </c>
      <c r="R89" s="65">
        <v>98.974251169556197</v>
      </c>
      <c r="S89" s="65">
        <f>HLOOKUP(ROUNDUP(Q89,0),primaryenergy,6)</f>
        <v>59.771497371505774</v>
      </c>
      <c r="T89" s="193">
        <v>1</v>
      </c>
      <c r="U89" s="138">
        <f>P89/(S89*T89)</f>
        <v>5575.4734226261799</v>
      </c>
      <c r="W89" s="67">
        <v>1</v>
      </c>
      <c r="X89" s="270" t="s">
        <v>342</v>
      </c>
      <c r="Y89" s="300">
        <v>0.63</v>
      </c>
      <c r="Z89" s="141">
        <v>1883.4</v>
      </c>
      <c r="AA89" s="141">
        <v>88.2</v>
      </c>
      <c r="AC89" s="67">
        <v>0</v>
      </c>
      <c r="AD89" s="273" t="s">
        <v>0</v>
      </c>
      <c r="AE89" s="137"/>
      <c r="AF89" s="137"/>
      <c r="AG89" s="139"/>
    </row>
    <row r="90" spans="1:35" x14ac:dyDescent="0.25">
      <c r="O90" s="253"/>
      <c r="P90" s="65"/>
      <c r="Q90" s="65"/>
      <c r="X90" s="63"/>
      <c r="Y90" s="138"/>
      <c r="Z90" s="138"/>
      <c r="AA90" s="138"/>
      <c r="AD90" s="273"/>
      <c r="AE90" s="137"/>
      <c r="AF90" s="137"/>
      <c r="AG90" s="139"/>
    </row>
    <row r="91" spans="1:35" s="69" customFormat="1" x14ac:dyDescent="0.25">
      <c r="A91" s="69" t="str">
        <f>'(2) Time Series Data'!B317</f>
        <v>STEAM LOCOMOTIVES (1830-1940), decadal</v>
      </c>
      <c r="C91" s="70"/>
      <c r="D91" s="289"/>
      <c r="E91" s="71"/>
      <c r="F91" s="72"/>
      <c r="G91" s="72"/>
      <c r="H91" s="72"/>
      <c r="I91" s="72"/>
      <c r="J91" s="72"/>
      <c r="K91" s="76"/>
      <c r="L91" s="76"/>
      <c r="M91" s="73"/>
      <c r="N91" s="289"/>
      <c r="O91" s="254"/>
      <c r="P91" s="72"/>
      <c r="Q91" s="72"/>
      <c r="R91" s="72"/>
      <c r="S91" s="72"/>
      <c r="T91" s="72"/>
      <c r="U91" s="76"/>
      <c r="V91" s="76"/>
      <c r="W91" s="77"/>
      <c r="X91" s="74"/>
      <c r="Y91" s="265"/>
      <c r="Z91" s="265"/>
      <c r="AA91" s="265"/>
      <c r="AB91" s="76"/>
      <c r="AC91" s="77"/>
      <c r="AD91" s="274"/>
      <c r="AE91" s="145"/>
      <c r="AF91" s="145"/>
      <c r="AG91" s="144"/>
      <c r="AH91" s="76"/>
      <c r="AI91" s="76"/>
    </row>
    <row r="92" spans="1:35" x14ac:dyDescent="0.25">
      <c r="A92" s="65" t="str">
        <f>'(2) Time Series Data'!D319</f>
        <v>UK+US</v>
      </c>
      <c r="B92" s="65" t="str">
        <f>'(2) Time Series Data'!E319</f>
        <v>core</v>
      </c>
      <c r="C92" s="68">
        <v>1</v>
      </c>
      <c r="D92" s="286" t="s">
        <v>30</v>
      </c>
      <c r="E92" s="64">
        <v>0.693170445689542</v>
      </c>
      <c r="F92" s="65">
        <v>383101.08611642901</v>
      </c>
      <c r="G92" s="65">
        <v>1928.1300736799401</v>
      </c>
      <c r="H92" s="65">
        <v>63.274104252238303</v>
      </c>
      <c r="I92" s="65">
        <f>HLOOKUP(ROUNDUP(G92,0),primaryenergy,2)</f>
        <v>47.687394797248317</v>
      </c>
      <c r="J92" s="256">
        <v>0.7</v>
      </c>
      <c r="K92" s="138">
        <f>F92/(I92*J92)</f>
        <v>11476.560382623224</v>
      </c>
      <c r="L92" s="141"/>
      <c r="M92" s="67">
        <v>1</v>
      </c>
      <c r="N92" s="286" t="s">
        <v>30</v>
      </c>
      <c r="O92" s="253">
        <v>0.79878832747084427</v>
      </c>
      <c r="P92" s="65">
        <v>592341.54559834895</v>
      </c>
      <c r="Q92" s="65">
        <v>1915.9220368254701</v>
      </c>
      <c r="R92" s="65">
        <v>77.231980252216502</v>
      </c>
      <c r="S92" s="65">
        <f>HLOOKUP(ROUNDUP(Q92,0),primaryenergy,2)</f>
        <v>33.98393915845314</v>
      </c>
      <c r="T92" s="256">
        <v>0.7</v>
      </c>
      <c r="U92" s="138">
        <f>P92/(S92*T92)</f>
        <v>24900.062469278455</v>
      </c>
      <c r="W92" s="67">
        <v>0</v>
      </c>
      <c r="X92" s="270" t="s">
        <v>343</v>
      </c>
      <c r="Y92" s="300">
        <v>1.02</v>
      </c>
      <c r="Z92" s="141">
        <v>1904</v>
      </c>
      <c r="AA92" s="141">
        <v>88.64</v>
      </c>
      <c r="AC92" s="67">
        <v>0</v>
      </c>
      <c r="AD92" s="273" t="s">
        <v>0</v>
      </c>
      <c r="AE92" s="137"/>
      <c r="AF92" s="137"/>
      <c r="AG92" s="139"/>
    </row>
    <row r="93" spans="1:35" x14ac:dyDescent="0.25">
      <c r="A93" s="65" t="str">
        <f>'(2) Time Series Data'!D320</f>
        <v>not used</v>
      </c>
      <c r="B93" s="65" t="str">
        <f>'(2) Time Series Data'!E320</f>
        <v>rimFSU</v>
      </c>
      <c r="C93" s="68">
        <v>0</v>
      </c>
      <c r="D93" s="286" t="s">
        <v>0</v>
      </c>
      <c r="K93" s="138"/>
      <c r="L93" s="141"/>
      <c r="M93" s="67">
        <v>0</v>
      </c>
      <c r="N93" s="286" t="s">
        <v>0</v>
      </c>
      <c r="O93" s="253"/>
      <c r="P93" s="65"/>
      <c r="Q93" s="65"/>
      <c r="U93" s="138"/>
      <c r="W93" s="67">
        <v>0</v>
      </c>
      <c r="X93" s="273" t="s">
        <v>0</v>
      </c>
      <c r="Y93" s="63"/>
      <c r="Z93" s="63"/>
      <c r="AA93" s="63"/>
      <c r="AC93" s="67">
        <v>0</v>
      </c>
      <c r="AD93" s="273" t="s">
        <v>0</v>
      </c>
      <c r="AE93" s="137"/>
      <c r="AF93" s="137"/>
      <c r="AG93" s="139"/>
    </row>
    <row r="94" spans="1:35" x14ac:dyDescent="0.25">
      <c r="A94" s="65" t="str">
        <f>'(2) Time Series Data'!D321</f>
        <v>EuropeExUK</v>
      </c>
      <c r="B94" s="65" t="str">
        <f>'(2) Time Series Data'!E321</f>
        <v>rim</v>
      </c>
      <c r="C94" s="68">
        <v>1</v>
      </c>
      <c r="D94" s="286" t="s">
        <v>30</v>
      </c>
      <c r="E94" s="64">
        <v>0.64857934759527669</v>
      </c>
      <c r="F94" s="65">
        <v>95471.844460951601</v>
      </c>
      <c r="G94" s="65">
        <v>1911.1386581741599</v>
      </c>
      <c r="H94" s="65">
        <v>65.853870824716395</v>
      </c>
      <c r="I94" s="137">
        <f>HLOOKUP(ROUNDUP(G94,0),primaryenergy,2)</f>
        <v>30.619844817293824</v>
      </c>
      <c r="J94" s="256">
        <f>(1-0.79)</f>
        <v>0.20999999999999996</v>
      </c>
      <c r="K94" s="138">
        <f t="shared" ref="K94:K95" si="6">F94/(I94*J94)</f>
        <v>14847.489707383049</v>
      </c>
      <c r="L94" s="141"/>
      <c r="M94" s="67">
        <v>1</v>
      </c>
      <c r="N94" s="286" t="s">
        <v>30</v>
      </c>
      <c r="O94" s="253">
        <v>0.70528723833231211</v>
      </c>
      <c r="P94" s="65">
        <v>283977.842866741</v>
      </c>
      <c r="Q94" s="65">
        <v>1907.7501895673599</v>
      </c>
      <c r="R94" s="65">
        <v>61.015165898021699</v>
      </c>
      <c r="S94" s="137">
        <f>HLOOKUP(ROUNDUP(Q94,0),primaryenergy,2)</f>
        <v>27.588764570923612</v>
      </c>
      <c r="T94" s="256">
        <f>(1-0.75)</f>
        <v>0.25</v>
      </c>
      <c r="U94" s="138">
        <f t="shared" ref="U94:U95" si="7">P94/(S94*T94)</f>
        <v>41172.969835123578</v>
      </c>
      <c r="W94" s="67">
        <v>0</v>
      </c>
      <c r="X94" s="270" t="s">
        <v>344</v>
      </c>
      <c r="Y94" s="300">
        <v>0.35064112149674198</v>
      </c>
      <c r="Z94" s="141">
        <v>1848</v>
      </c>
      <c r="AA94" s="141">
        <v>62.232650195695399</v>
      </c>
      <c r="AC94" s="67">
        <v>0</v>
      </c>
      <c r="AD94" s="273" t="s">
        <v>0</v>
      </c>
      <c r="AE94" s="137"/>
      <c r="AF94" s="137"/>
      <c r="AG94" s="139"/>
    </row>
    <row r="95" spans="1:35" x14ac:dyDescent="0.25">
      <c r="A95" s="65" t="str">
        <f>'(2) Time Series Data'!D322</f>
        <v>RestOfWorld</v>
      </c>
      <c r="B95" s="65" t="str">
        <f>'(2) Time Series Data'!E322</f>
        <v>peri</v>
      </c>
      <c r="C95" s="68">
        <v>1</v>
      </c>
      <c r="D95" s="286" t="s">
        <v>30</v>
      </c>
      <c r="E95" s="64">
        <v>0.7747502413297338</v>
      </c>
      <c r="F95" s="65">
        <v>25614.230296055401</v>
      </c>
      <c r="G95" s="65">
        <v>1905.3113510026401</v>
      </c>
      <c r="H95" s="65">
        <v>55.716465711888297</v>
      </c>
      <c r="I95" s="137">
        <f>HLOOKUP(ROUNDUP(G95,0),primaryenergy,3)+HLOOKUP(ROUNDUP(G95,0),primaryenergy,4)+HLOOKUP(ROUNDUP(G95,0),primaryenergy,5)</f>
        <v>2.7611330449012352</v>
      </c>
      <c r="J95" s="256">
        <v>1</v>
      </c>
      <c r="K95" s="138">
        <f t="shared" si="6"/>
        <v>9276.7099156468248</v>
      </c>
      <c r="L95" s="141"/>
      <c r="M95" s="67">
        <v>1</v>
      </c>
      <c r="N95" s="286" t="s">
        <v>30</v>
      </c>
      <c r="O95" s="253">
        <v>0.72611683677116778</v>
      </c>
      <c r="P95" s="65">
        <v>78766.396457985393</v>
      </c>
      <c r="Q95" s="65">
        <v>1907.21913603597</v>
      </c>
      <c r="R95" s="65">
        <v>57.121416277879497</v>
      </c>
      <c r="S95" s="137">
        <f>HLOOKUP(ROUNDUP(Q95,0),primaryenergy,3)+HLOOKUP(ROUNDUP(Q95,0),primaryenergy,4)+HLOOKUP(ROUNDUP(Q95,0),primaryenergy,5)</f>
        <v>3.0887178778448066</v>
      </c>
      <c r="T95" s="256">
        <v>1</v>
      </c>
      <c r="U95" s="138">
        <f t="shared" si="7"/>
        <v>25501.32435952541</v>
      </c>
      <c r="W95" s="67">
        <v>0</v>
      </c>
      <c r="X95" s="270" t="s">
        <v>345</v>
      </c>
      <c r="Y95" s="300">
        <v>0.53</v>
      </c>
      <c r="Z95" s="141">
        <v>1869</v>
      </c>
      <c r="AA95" s="141">
        <v>54.2</v>
      </c>
      <c r="AC95" s="67">
        <v>0</v>
      </c>
      <c r="AD95" s="273" t="s">
        <v>0</v>
      </c>
      <c r="AE95" s="137"/>
      <c r="AF95" s="137"/>
      <c r="AG95" s="139"/>
    </row>
    <row r="96" spans="1:35" x14ac:dyDescent="0.25">
      <c r="A96" s="65" t="str">
        <f>'(2) Time Series Data'!D323</f>
        <v>Global</v>
      </c>
      <c r="B96" s="65" t="str">
        <f>'(2) Time Series Data'!E323</f>
        <v>glob</v>
      </c>
      <c r="C96" s="68">
        <v>0.5</v>
      </c>
      <c r="D96" s="286" t="s">
        <v>313</v>
      </c>
      <c r="E96" s="64">
        <v>0.40954827661928772</v>
      </c>
      <c r="F96" s="65">
        <v>538251.20835103898</v>
      </c>
      <c r="G96" s="65">
        <v>1925.8497067856399</v>
      </c>
      <c r="H96" s="65">
        <v>69.347551797363295</v>
      </c>
      <c r="I96" s="65">
        <f>HLOOKUP(ROUNDUP(G96,0),primaryenergy,6)</f>
        <v>51.70367771896354</v>
      </c>
      <c r="J96" s="193">
        <v>1</v>
      </c>
      <c r="K96" s="138">
        <f>F96/(I96*J96)</f>
        <v>10410.30797222424</v>
      </c>
      <c r="L96" s="141"/>
      <c r="M96" s="67">
        <v>1</v>
      </c>
      <c r="N96" s="286" t="s">
        <v>30</v>
      </c>
      <c r="O96" s="253">
        <v>0.6410206426629329</v>
      </c>
      <c r="P96" s="65">
        <v>916532.16539536603</v>
      </c>
      <c r="Q96" s="65">
        <v>1910.96374135212</v>
      </c>
      <c r="R96" s="65">
        <v>68.524437723315103</v>
      </c>
      <c r="S96" s="65">
        <f>HLOOKUP(ROUNDUP(Q96,0),primaryenergy,6)</f>
        <v>33.465963745476827</v>
      </c>
      <c r="T96" s="193">
        <v>1</v>
      </c>
      <c r="U96" s="138">
        <f>P96/(S96*T96)</f>
        <v>27386.994510780885</v>
      </c>
      <c r="W96" s="67">
        <v>0</v>
      </c>
      <c r="X96" s="270" t="s">
        <v>346</v>
      </c>
      <c r="Y96" s="141">
        <v>1020</v>
      </c>
      <c r="Z96" s="141">
        <v>1892.2</v>
      </c>
      <c r="AA96" s="141">
        <v>93.67</v>
      </c>
      <c r="AC96" s="67">
        <v>0</v>
      </c>
      <c r="AD96" s="273" t="s">
        <v>0</v>
      </c>
      <c r="AE96" s="137"/>
      <c r="AF96" s="137"/>
      <c r="AG96" s="139"/>
    </row>
    <row r="97" spans="1:35" x14ac:dyDescent="0.25">
      <c r="O97" s="253"/>
      <c r="P97" s="65"/>
      <c r="Q97" s="65"/>
      <c r="X97" s="63"/>
      <c r="Y97" s="246"/>
      <c r="Z97" s="138"/>
      <c r="AA97" s="138"/>
      <c r="AD97" s="273"/>
      <c r="AE97" s="137"/>
      <c r="AF97" s="137"/>
      <c r="AG97" s="139"/>
    </row>
    <row r="98" spans="1:35" s="69" customFormat="1" x14ac:dyDescent="0.25">
      <c r="A98" s="69" t="str">
        <f>'(2) Time Series Data'!B343</f>
        <v>STATIONARY STEAM ENGINES (1710-1930), decadal</v>
      </c>
      <c r="C98" s="70"/>
      <c r="D98" s="289"/>
      <c r="E98" s="71"/>
      <c r="F98" s="72"/>
      <c r="G98" s="72"/>
      <c r="H98" s="72"/>
      <c r="I98" s="72"/>
      <c r="J98" s="72"/>
      <c r="K98" s="76"/>
      <c r="L98" s="76"/>
      <c r="M98" s="73"/>
      <c r="N98" s="289"/>
      <c r="O98" s="254"/>
      <c r="P98" s="72"/>
      <c r="Q98" s="72"/>
      <c r="R98" s="72"/>
      <c r="S98" s="72"/>
      <c r="T98" s="72"/>
      <c r="U98" s="76"/>
      <c r="V98" s="76"/>
      <c r="W98" s="77"/>
      <c r="X98" s="74"/>
      <c r="Y98" s="265"/>
      <c r="Z98" s="265"/>
      <c r="AA98" s="265"/>
      <c r="AB98" s="76"/>
      <c r="AC98" s="77"/>
      <c r="AD98" s="274"/>
      <c r="AE98" s="145"/>
      <c r="AF98" s="145"/>
      <c r="AG98" s="144"/>
      <c r="AH98" s="76"/>
      <c r="AI98" s="76"/>
    </row>
    <row r="99" spans="1:35" x14ac:dyDescent="0.25">
      <c r="A99" s="65" t="str">
        <f>'(2) Time Series Data'!D345</f>
        <v>UK+US</v>
      </c>
      <c r="B99" s="65" t="str">
        <f>'(2) Time Series Data'!E345</f>
        <v>core</v>
      </c>
      <c r="C99" s="68">
        <v>1</v>
      </c>
      <c r="D99" s="286" t="s">
        <v>30</v>
      </c>
      <c r="E99" s="64">
        <v>0.8046902589816225</v>
      </c>
      <c r="F99" s="65">
        <v>76486.699960252794</v>
      </c>
      <c r="G99" s="65">
        <v>1909.95085373695</v>
      </c>
      <c r="H99" s="65">
        <v>61.396967975254597</v>
      </c>
      <c r="I99" s="65">
        <f>HLOOKUP(ROUNDUP(G99,0),primaryenergy,2)</f>
        <v>29.064818765348164</v>
      </c>
      <c r="J99" s="256">
        <v>0.82</v>
      </c>
      <c r="K99" s="138">
        <f>F99/(I99*J99)</f>
        <v>3209.2566659100794</v>
      </c>
      <c r="L99" s="141"/>
      <c r="M99" s="67">
        <v>1</v>
      </c>
      <c r="N99" s="286" t="s">
        <v>30</v>
      </c>
      <c r="O99" s="253">
        <v>0.72617764191696876</v>
      </c>
      <c r="P99" s="65">
        <v>1579385.5057047</v>
      </c>
      <c r="Q99" s="65">
        <v>1903.35910908406</v>
      </c>
      <c r="R99" s="65">
        <v>75.124115077859202</v>
      </c>
      <c r="S99" s="65">
        <f>HLOOKUP(ROUNDUP(Q99,0),primaryenergy,2)</f>
        <v>24.857733116921764</v>
      </c>
      <c r="T99" s="256">
        <v>0.73</v>
      </c>
      <c r="U99" s="138">
        <f>P99/(S99*T99)</f>
        <v>87036.970686750035</v>
      </c>
      <c r="W99" s="67">
        <v>0</v>
      </c>
      <c r="X99" s="270" t="s">
        <v>347</v>
      </c>
      <c r="Y99" s="306">
        <v>8.3339999999999997E-2</v>
      </c>
      <c r="Z99" s="141">
        <v>1844.9</v>
      </c>
      <c r="AA99" s="141">
        <v>217.3</v>
      </c>
      <c r="AC99" s="67">
        <v>0</v>
      </c>
      <c r="AD99" s="273" t="s">
        <v>0</v>
      </c>
      <c r="AE99" s="137"/>
      <c r="AF99" s="137"/>
      <c r="AG99" s="139"/>
    </row>
    <row r="100" spans="1:35" x14ac:dyDescent="0.25">
      <c r="A100" s="65" t="str">
        <f>'(2) Time Series Data'!D346</f>
        <v>not used</v>
      </c>
      <c r="B100" s="65" t="str">
        <f>'(2) Time Series Data'!E346</f>
        <v>rimFSU</v>
      </c>
      <c r="C100" s="68">
        <v>0</v>
      </c>
      <c r="D100" s="286" t="s">
        <v>0</v>
      </c>
      <c r="K100" s="138"/>
      <c r="L100" s="141"/>
      <c r="M100" s="67">
        <v>0</v>
      </c>
      <c r="N100" s="286" t="s">
        <v>0</v>
      </c>
      <c r="O100" s="253"/>
      <c r="P100" s="65"/>
      <c r="Q100" s="65"/>
      <c r="U100" s="138"/>
      <c r="W100" s="67">
        <v>0</v>
      </c>
      <c r="X100" s="273" t="s">
        <v>0</v>
      </c>
      <c r="Y100" s="63"/>
      <c r="Z100" s="63"/>
      <c r="AA100" s="63"/>
      <c r="AC100" s="67">
        <v>0</v>
      </c>
      <c r="AD100" s="273" t="s">
        <v>0</v>
      </c>
      <c r="AE100" s="137"/>
      <c r="AF100" s="137"/>
      <c r="AG100" s="139"/>
    </row>
    <row r="101" spans="1:35" x14ac:dyDescent="0.25">
      <c r="A101" s="65" t="str">
        <f>'(2) Time Series Data'!D347</f>
        <v>EuropeExUK</v>
      </c>
      <c r="B101" s="65" t="str">
        <f>'(2) Time Series Data'!E347</f>
        <v>rim</v>
      </c>
      <c r="C101" s="68">
        <v>0.5</v>
      </c>
      <c r="D101" s="286" t="s">
        <v>314</v>
      </c>
      <c r="E101" s="64">
        <v>0.48315364865722799</v>
      </c>
      <c r="F101" s="65">
        <v>51539.769494544002</v>
      </c>
      <c r="G101" s="65">
        <v>1920.9083620097699</v>
      </c>
      <c r="H101" s="65">
        <v>65.6213751320943</v>
      </c>
      <c r="I101" s="137">
        <f>HLOOKUP(ROUNDUP(G101,0),primaryenergy,2)</f>
        <v>38.71347291223951</v>
      </c>
      <c r="J101" s="256">
        <f>(1-0.69)</f>
        <v>0.31000000000000005</v>
      </c>
      <c r="K101" s="138">
        <f t="shared" ref="K101:K102" si="8">F101/(I101*J101)</f>
        <v>4294.5597086325624</v>
      </c>
      <c r="L101" s="141"/>
      <c r="M101" s="67">
        <v>1</v>
      </c>
      <c r="N101" s="286" t="s">
        <v>30</v>
      </c>
      <c r="O101" s="253">
        <v>0.65789256793875739</v>
      </c>
      <c r="P101" s="65">
        <v>753144.03158359905</v>
      </c>
      <c r="Q101" s="65">
        <v>1909.01130488085</v>
      </c>
      <c r="R101" s="65">
        <v>74.429804988119997</v>
      </c>
      <c r="S101" s="137">
        <f>HLOOKUP(ROUNDUP(Q101,0),primaryenergy,2)</f>
        <v>29.064818765348164</v>
      </c>
      <c r="T101" s="256">
        <f>(1-0.79)</f>
        <v>0.20999999999999996</v>
      </c>
      <c r="U101" s="138">
        <f t="shared" ref="U101:U102" si="9">P101/(S101*T101)</f>
        <v>123393.17094500143</v>
      </c>
      <c r="W101" s="67">
        <v>0</v>
      </c>
      <c r="X101" s="270" t="s">
        <v>348</v>
      </c>
      <c r="Y101" s="306">
        <v>0.08</v>
      </c>
      <c r="Z101" s="141">
        <v>1855</v>
      </c>
      <c r="AA101" s="141">
        <v>134.6</v>
      </c>
      <c r="AC101" s="67">
        <v>0</v>
      </c>
      <c r="AD101" s="273" t="s">
        <v>0</v>
      </c>
      <c r="AE101" s="137"/>
      <c r="AF101" s="137"/>
      <c r="AG101" s="139"/>
    </row>
    <row r="102" spans="1:35" x14ac:dyDescent="0.25">
      <c r="A102" s="65" t="str">
        <f>'(2) Time Series Data'!D348</f>
        <v>RestOfWorld</v>
      </c>
      <c r="B102" s="65" t="str">
        <f>'(2) Time Series Data'!E348</f>
        <v>peri</v>
      </c>
      <c r="C102" s="68">
        <v>1</v>
      </c>
      <c r="D102" s="286" t="s">
        <v>30</v>
      </c>
      <c r="E102" s="64">
        <v>0.61728108585030417</v>
      </c>
      <c r="F102" s="65">
        <v>7879.8596953630804</v>
      </c>
      <c r="G102" s="65">
        <v>1914.80610358541</v>
      </c>
      <c r="H102" s="65">
        <v>45.811236551293199</v>
      </c>
      <c r="I102" s="137">
        <f>HLOOKUP(ROUNDUP(G102,0),primaryenergy,3)+HLOOKUP(ROUNDUP(G102,0),primaryenergy,4)+HLOOKUP(ROUNDUP(G102,0),primaryenergy,5)</f>
        <v>4.4723790083476596</v>
      </c>
      <c r="J102" s="256">
        <v>1</v>
      </c>
      <c r="K102" s="138">
        <f t="shared" si="8"/>
        <v>1761.8944370893848</v>
      </c>
      <c r="L102" s="141"/>
      <c r="M102" s="67">
        <v>1</v>
      </c>
      <c r="N102" s="286" t="s">
        <v>315</v>
      </c>
      <c r="O102" s="253">
        <v>0.55605987671516066</v>
      </c>
      <c r="P102" s="65">
        <v>145433.18560820699</v>
      </c>
      <c r="Q102" s="65">
        <v>1916.26850332002</v>
      </c>
      <c r="R102" s="65">
        <v>64.7129271385664</v>
      </c>
      <c r="S102" s="137">
        <f>HLOOKUP(ROUNDUP(Q102,0),primaryenergy,3)+HLOOKUP(ROUNDUP(Q102,0),primaryenergy,4)+HLOOKUP(ROUNDUP(Q102,0),primaryenergy,5)</f>
        <v>4.9451577644972762</v>
      </c>
      <c r="T102" s="256">
        <v>1</v>
      </c>
      <c r="U102" s="138">
        <f t="shared" si="9"/>
        <v>29409.210491182723</v>
      </c>
      <c r="W102" s="67">
        <v>0</v>
      </c>
      <c r="X102" s="270" t="s">
        <v>349</v>
      </c>
      <c r="Y102" s="306">
        <v>8.2000000000000003E-2</v>
      </c>
      <c r="Z102" s="141">
        <v>1878.8</v>
      </c>
      <c r="AA102" s="141">
        <v>81.159000000000006</v>
      </c>
      <c r="AC102" s="67">
        <v>0</v>
      </c>
      <c r="AD102" s="273" t="s">
        <v>0</v>
      </c>
      <c r="AE102" s="137"/>
      <c r="AF102" s="137"/>
      <c r="AG102" s="139"/>
    </row>
    <row r="103" spans="1:35" x14ac:dyDescent="0.25">
      <c r="A103" s="65" t="str">
        <f>'(2) Time Series Data'!D349</f>
        <v>Global</v>
      </c>
      <c r="B103" s="65" t="str">
        <f>'(2) Time Series Data'!E349</f>
        <v>glob</v>
      </c>
      <c r="C103" s="68">
        <v>1</v>
      </c>
      <c r="D103" s="286" t="s">
        <v>30</v>
      </c>
      <c r="E103" s="64">
        <v>0.59819432306064124</v>
      </c>
      <c r="F103" s="65">
        <v>135906</v>
      </c>
      <c r="G103" s="65">
        <v>1914.1763555360501</v>
      </c>
      <c r="H103" s="65">
        <v>62.970090734985597</v>
      </c>
      <c r="I103" s="65">
        <f>HLOOKUP(ROUNDUP(G103,0),primaryenergy,6)</f>
        <v>37.582139143131066</v>
      </c>
      <c r="J103" s="193">
        <v>1</v>
      </c>
      <c r="K103" s="138">
        <f>F103/(I103*J103)</f>
        <v>3616.2390725659293</v>
      </c>
      <c r="L103" s="141"/>
      <c r="M103" s="67">
        <v>1</v>
      </c>
      <c r="N103" s="286" t="s">
        <v>30</v>
      </c>
      <c r="O103" s="253">
        <v>0.69487916682246453</v>
      </c>
      <c r="P103" s="65">
        <v>2479959.0270010699</v>
      </c>
      <c r="Q103" s="65">
        <v>1905.9305051630799</v>
      </c>
      <c r="R103" s="65">
        <v>75.257932987470198</v>
      </c>
      <c r="S103" s="65">
        <f>HLOOKUP(ROUNDUP(Q103,0),primaryenergy,6)</f>
        <v>28.94880470027384</v>
      </c>
      <c r="T103" s="193">
        <v>1</v>
      </c>
      <c r="U103" s="138">
        <f>P103/(S103*T103)</f>
        <v>85667.061306251824</v>
      </c>
      <c r="W103" s="67">
        <v>0</v>
      </c>
      <c r="X103" s="270" t="s">
        <v>350</v>
      </c>
      <c r="Y103" s="306">
        <v>8.5000000000000006E-2</v>
      </c>
      <c r="Z103" s="141">
        <v>1843.5</v>
      </c>
      <c r="AA103" s="141">
        <v>208.78800000000001</v>
      </c>
      <c r="AC103" s="67">
        <v>0</v>
      </c>
      <c r="AD103" s="273" t="s">
        <v>0</v>
      </c>
      <c r="AE103" s="137"/>
      <c r="AF103" s="137"/>
      <c r="AG103" s="139"/>
    </row>
    <row r="104" spans="1:35" x14ac:dyDescent="0.25">
      <c r="O104" s="253"/>
      <c r="P104" s="65"/>
      <c r="Q104" s="65"/>
      <c r="X104" s="63"/>
      <c r="Y104" s="138"/>
      <c r="Z104" s="138"/>
      <c r="AA104" s="138"/>
      <c r="AD104" s="273"/>
      <c r="AE104" s="137"/>
      <c r="AF104" s="137"/>
      <c r="AG104" s="139"/>
    </row>
    <row r="105" spans="1:35" s="69" customFormat="1" x14ac:dyDescent="0.25">
      <c r="A105" s="69" t="str">
        <f>'(2) Time Series Data'!B369</f>
        <v>MOTORCYCLES (1900-2008)</v>
      </c>
      <c r="C105" s="70"/>
      <c r="D105" s="289"/>
      <c r="E105" s="71"/>
      <c r="F105" s="72"/>
      <c r="G105" s="72"/>
      <c r="H105" s="72"/>
      <c r="I105" s="72"/>
      <c r="J105" s="72"/>
      <c r="K105" s="76"/>
      <c r="L105" s="76"/>
      <c r="M105" s="73"/>
      <c r="N105" s="289"/>
      <c r="O105" s="254"/>
      <c r="P105" s="72"/>
      <c r="Q105" s="72"/>
      <c r="R105" s="72"/>
      <c r="S105" s="72"/>
      <c r="T105" s="72"/>
      <c r="U105" s="76"/>
      <c r="V105" s="76"/>
      <c r="W105" s="77"/>
      <c r="X105" s="74"/>
      <c r="Y105" s="265"/>
      <c r="Z105" s="265"/>
      <c r="AA105" s="265"/>
      <c r="AB105" s="76"/>
      <c r="AC105" s="77"/>
      <c r="AD105" s="274"/>
      <c r="AE105" s="145"/>
      <c r="AF105" s="145"/>
      <c r="AG105" s="144"/>
      <c r="AH105" s="76"/>
      <c r="AI105" s="76"/>
    </row>
    <row r="106" spans="1:35" x14ac:dyDescent="0.25">
      <c r="A106" t="str">
        <f>'(2) Time Series Data'!D371</f>
        <v>UK+Fr+Gm+It</v>
      </c>
      <c r="B106" t="str">
        <f>'(2) Time Series Data'!E371</f>
        <v>core</v>
      </c>
      <c r="C106" s="68">
        <v>1</v>
      </c>
      <c r="D106" s="286" t="s">
        <v>32</v>
      </c>
      <c r="E106" s="64">
        <v>0.87015685624434691</v>
      </c>
      <c r="F106" s="65">
        <v>2075852.0802964401</v>
      </c>
      <c r="G106" s="65">
        <v>1985.92937424604</v>
      </c>
      <c r="H106" s="65">
        <v>63.825693421467498</v>
      </c>
      <c r="I106" s="65">
        <f>HLOOKUP(ROUNDUP(G106,0),primaryenergy,2)</f>
        <v>159.18840528365757</v>
      </c>
      <c r="J106" s="193">
        <v>0.22</v>
      </c>
      <c r="K106" s="138">
        <f>F106/(I106*J106)</f>
        <v>59273.734523951563</v>
      </c>
      <c r="L106" s="141"/>
      <c r="M106" s="67">
        <v>1</v>
      </c>
      <c r="N106" s="286" t="s">
        <v>30</v>
      </c>
      <c r="O106" s="253">
        <v>0.98175262466056423</v>
      </c>
      <c r="P106" s="65">
        <v>128800625.03197099</v>
      </c>
      <c r="Q106" s="65">
        <v>1971.9654650416401</v>
      </c>
      <c r="R106" s="65">
        <v>53.187470654785002</v>
      </c>
      <c r="S106" s="65">
        <f>HLOOKUP(ROUNDUP(Q106,0),primaryenergy,2)</f>
        <v>144.77291326219242</v>
      </c>
      <c r="T106" s="193">
        <v>0.23</v>
      </c>
      <c r="U106" s="138">
        <f>P106/(S106*T106)</f>
        <v>3868145.6697366457</v>
      </c>
      <c r="W106" s="67">
        <v>0</v>
      </c>
      <c r="X106" s="270" t="s">
        <v>351</v>
      </c>
      <c r="Y106" s="300">
        <v>6.4940367951782402E-2</v>
      </c>
      <c r="Z106" s="141">
        <v>2000.049</v>
      </c>
      <c r="AA106" s="141">
        <v>115.575609556278</v>
      </c>
      <c r="AC106" s="67">
        <v>0</v>
      </c>
      <c r="AD106" s="273" t="s">
        <v>0</v>
      </c>
      <c r="AE106" s="137"/>
      <c r="AF106" s="137"/>
      <c r="AG106" s="139"/>
    </row>
    <row r="107" spans="1:35" x14ac:dyDescent="0.25">
      <c r="A107" t="str">
        <f>'(2) Time Series Data'!D372</f>
        <v>FSU</v>
      </c>
      <c r="B107" t="str">
        <f>'(2) Time Series Data'!E372</f>
        <v>rimFSU</v>
      </c>
      <c r="C107" s="68">
        <v>1</v>
      </c>
      <c r="D107" s="286" t="s">
        <v>30</v>
      </c>
      <c r="E107" s="64">
        <v>0.93679308818395934</v>
      </c>
      <c r="F107" s="65">
        <v>524168.27488400601</v>
      </c>
      <c r="G107" s="65">
        <v>1980.2316888415</v>
      </c>
      <c r="H107" s="65">
        <v>35.526792408459301</v>
      </c>
      <c r="I107" s="65">
        <f>HLOOKUP(ROUNDUP(G107,0),primaryenergy,3)</f>
        <v>63.434978192604675</v>
      </c>
      <c r="J107" s="193">
        <v>1</v>
      </c>
      <c r="K107" s="138">
        <f>F107/(I107*J107)</f>
        <v>8263.0796103137018</v>
      </c>
      <c r="L107" s="141"/>
      <c r="M107" s="67">
        <v>1</v>
      </c>
      <c r="N107" s="286" t="s">
        <v>30</v>
      </c>
      <c r="O107" s="253">
        <v>0.94204455640655971</v>
      </c>
      <c r="P107" s="65">
        <v>40642860.649357095</v>
      </c>
      <c r="Q107" s="65">
        <v>1978.07106634856</v>
      </c>
      <c r="R107" s="65">
        <v>35.113650901673701</v>
      </c>
      <c r="S107" s="65">
        <f>HLOOKUP(ROUNDUP(Q107,0),primaryenergy,3)</f>
        <v>63.608690147494819</v>
      </c>
      <c r="T107" s="193">
        <v>1</v>
      </c>
      <c r="U107" s="138">
        <f>P107/(S107*T107)</f>
        <v>638951.38471040793</v>
      </c>
      <c r="W107" s="67">
        <v>0</v>
      </c>
      <c r="X107" s="270" t="s">
        <v>352</v>
      </c>
      <c r="Y107" s="300">
        <v>6.4940367951782402E-2</v>
      </c>
      <c r="Z107" s="141">
        <v>2000.049</v>
      </c>
      <c r="AA107" s="141">
        <v>115.575609556278</v>
      </c>
      <c r="AC107" s="67">
        <v>0</v>
      </c>
      <c r="AD107" s="273" t="s">
        <v>0</v>
      </c>
      <c r="AE107" s="137"/>
      <c r="AF107" s="137"/>
      <c r="AG107" s="139"/>
    </row>
    <row r="108" spans="1:35" x14ac:dyDescent="0.25">
      <c r="A108" t="str">
        <f>'(2) Time Series Data'!D373</f>
        <v>US+Japan</v>
      </c>
      <c r="B108" t="str">
        <f>'(2) Time Series Data'!E373</f>
        <v>rim</v>
      </c>
      <c r="C108" s="68">
        <v>1</v>
      </c>
      <c r="D108" s="286" t="s">
        <v>32</v>
      </c>
      <c r="E108" s="64">
        <v>0.88999735712607342</v>
      </c>
      <c r="F108" s="65">
        <v>2700000</v>
      </c>
      <c r="G108" s="65">
        <v>1987.7907194761599</v>
      </c>
      <c r="H108" s="65">
        <v>44.6683256083816</v>
      </c>
      <c r="I108" s="137">
        <f>HLOOKUP(ROUNDUP(G108,0),primaryenergy,2)</f>
        <v>168.74964982842027</v>
      </c>
      <c r="J108" s="193">
        <f>(1-J106)</f>
        <v>0.78</v>
      </c>
      <c r="K108" s="138">
        <f>F108/(I108*J108)</f>
        <v>20512.863078874849</v>
      </c>
      <c r="L108" s="141"/>
      <c r="M108" s="67">
        <v>1</v>
      </c>
      <c r="N108" s="286" t="s">
        <v>34</v>
      </c>
      <c r="O108" s="253">
        <v>1.0109965608930946</v>
      </c>
      <c r="P108" s="65">
        <v>163966406.003079</v>
      </c>
      <c r="Q108" s="65">
        <v>1981.53059925869</v>
      </c>
      <c r="R108" s="65">
        <v>33.634755063330402</v>
      </c>
      <c r="S108" s="137">
        <f>HLOOKUP(ROUNDUP(Q108,0),primaryenergy,2)</f>
        <v>149.18251530855534</v>
      </c>
      <c r="T108" s="193">
        <f>(1-T106)</f>
        <v>0.77</v>
      </c>
      <c r="U108" s="138">
        <f>P108/(S108*T108)</f>
        <v>1427401.7566948156</v>
      </c>
      <c r="W108" s="67">
        <v>0</v>
      </c>
      <c r="X108" s="270" t="s">
        <v>353</v>
      </c>
      <c r="Y108" s="300">
        <v>4.9200000000000001E-2</v>
      </c>
      <c r="Z108" s="141">
        <v>1982.2</v>
      </c>
      <c r="AA108" s="141">
        <v>98.55</v>
      </c>
      <c r="AC108" s="67">
        <v>0</v>
      </c>
      <c r="AD108" s="273" t="s">
        <v>0</v>
      </c>
      <c r="AE108" s="137"/>
      <c r="AF108" s="137"/>
      <c r="AG108" s="139"/>
    </row>
    <row r="109" spans="1:35" x14ac:dyDescent="0.25">
      <c r="A109" t="str">
        <f>'(2) Time Series Data'!D374</f>
        <v>RestOfWorld</v>
      </c>
      <c r="B109" t="str">
        <f>'(2) Time Series Data'!E374</f>
        <v>peri</v>
      </c>
      <c r="C109" s="68">
        <v>0</v>
      </c>
      <c r="D109" s="286" t="s">
        <v>33</v>
      </c>
      <c r="E109" s="64">
        <v>0.11831673500558645</v>
      </c>
      <c r="F109" s="65">
        <v>27058843.591463</v>
      </c>
      <c r="G109" s="65">
        <v>2026.73112694102</v>
      </c>
      <c r="H109" s="65">
        <v>40.976550180840697</v>
      </c>
      <c r="I109" s="137">
        <f>HLOOKUP(ROUNDUP(G109,0),primaryenergy,4)+HLOOKUP(ROUNDUP(G109,0),primaryenergy,5)</f>
        <v>377.16916592729854</v>
      </c>
      <c r="J109" s="256">
        <v>1</v>
      </c>
      <c r="K109" s="138">
        <f>F109/(I109*J109)</f>
        <v>71741.929181662592</v>
      </c>
      <c r="L109" s="141"/>
      <c r="M109" s="67">
        <v>0</v>
      </c>
      <c r="N109" s="286" t="s">
        <v>35</v>
      </c>
      <c r="O109" s="253">
        <v>0.11812953489485886</v>
      </c>
      <c r="P109" s="65">
        <v>4211332383.8666296</v>
      </c>
      <c r="Q109" s="65">
        <v>2026.7509409704501</v>
      </c>
      <c r="R109" s="65">
        <v>40.9836030680842</v>
      </c>
      <c r="S109" s="137">
        <f>HLOOKUP(ROUNDUP(Q109,0),primaryenergy,4)+HLOOKUP(ROUNDUP(Q109,0),primaryenergy,5)</f>
        <v>377.16916592729854</v>
      </c>
      <c r="T109" s="256">
        <v>1</v>
      </c>
      <c r="U109" s="138">
        <f>P109/(S109*T109)</f>
        <v>11165632.730111314</v>
      </c>
      <c r="W109" s="67">
        <v>0</v>
      </c>
      <c r="X109" s="302" t="s">
        <v>334</v>
      </c>
      <c r="Y109" s="300">
        <v>6.4999999999999997E-3</v>
      </c>
      <c r="Z109" s="141">
        <v>1954.1</v>
      </c>
      <c r="AA109" s="141">
        <v>9.76</v>
      </c>
      <c r="AC109" s="67">
        <v>0</v>
      </c>
      <c r="AD109" s="273" t="s">
        <v>0</v>
      </c>
      <c r="AE109" s="137"/>
      <c r="AF109" s="137"/>
      <c r="AG109" s="139"/>
    </row>
    <row r="110" spans="1:35" x14ac:dyDescent="0.25">
      <c r="A110" t="str">
        <f>'(2) Time Series Data'!D375</f>
        <v>Global</v>
      </c>
      <c r="B110" t="str">
        <f>'(2) Time Series Data'!E375</f>
        <v>glob</v>
      </c>
      <c r="C110" s="68">
        <v>1</v>
      </c>
      <c r="D110" s="286" t="s">
        <v>30</v>
      </c>
      <c r="E110" s="64">
        <v>0.58614254843519831</v>
      </c>
      <c r="F110" s="65">
        <v>13481125.110743299</v>
      </c>
      <c r="G110" s="65">
        <v>2004.7903472207699</v>
      </c>
      <c r="H110" s="65">
        <v>63.023559348087403</v>
      </c>
      <c r="I110" s="65">
        <f>HLOOKUP(ROUNDUP(G110,0),primaryenergy,6)</f>
        <v>442.02352501195389</v>
      </c>
      <c r="J110" s="193">
        <v>1</v>
      </c>
      <c r="K110" s="138">
        <f>F110/(I110*J110)</f>
        <v>30498.659795038559</v>
      </c>
      <c r="L110" s="141"/>
      <c r="M110" s="67">
        <v>0</v>
      </c>
      <c r="N110" s="286" t="s">
        <v>35</v>
      </c>
      <c r="O110" s="253">
        <v>0.31514530910999183</v>
      </c>
      <c r="P110" s="65">
        <v>2627327527.15836</v>
      </c>
      <c r="Q110" s="65">
        <v>2021.8359053553299</v>
      </c>
      <c r="R110" s="65">
        <v>72.411831797547194</v>
      </c>
      <c r="S110" s="65">
        <f>HLOOKUP(ROUNDUP(Q110,0),primaryenergy,6)</f>
        <v>639.20902986382498</v>
      </c>
      <c r="T110" s="193">
        <v>1</v>
      </c>
      <c r="U110" s="138">
        <f>P110/(S110*T110)</f>
        <v>4110279.1174869314</v>
      </c>
      <c r="W110" s="67">
        <v>0</v>
      </c>
      <c r="X110" s="302" t="s">
        <v>354</v>
      </c>
      <c r="Y110" s="300">
        <v>1.2E-2</v>
      </c>
      <c r="Z110" s="141">
        <v>1936</v>
      </c>
      <c r="AA110" s="141">
        <v>56</v>
      </c>
      <c r="AC110" s="67">
        <v>0</v>
      </c>
      <c r="AD110" s="273" t="s">
        <v>0</v>
      </c>
      <c r="AE110" s="137"/>
      <c r="AF110" s="137"/>
      <c r="AG110" s="139"/>
    </row>
    <row r="111" spans="1:35" x14ac:dyDescent="0.25">
      <c r="O111" s="253"/>
      <c r="P111" s="65"/>
      <c r="Q111" s="65"/>
      <c r="Y111" s="137"/>
      <c r="Z111" s="137"/>
      <c r="AA111" s="137"/>
      <c r="AD111" s="273"/>
      <c r="AE111" s="137"/>
      <c r="AF111" s="137"/>
      <c r="AG111" s="139"/>
    </row>
    <row r="112" spans="1:35" s="69" customFormat="1" x14ac:dyDescent="0.25">
      <c r="A112" s="69" t="str">
        <f>'(2) Time Series Data'!B395</f>
        <v>CELLPHONES (1978-2010)</v>
      </c>
      <c r="C112" s="70"/>
      <c r="D112" s="289"/>
      <c r="E112" s="71"/>
      <c r="F112" s="72"/>
      <c r="G112" s="72"/>
      <c r="H112" s="72"/>
      <c r="I112" s="72"/>
      <c r="J112" s="72"/>
      <c r="K112" s="76"/>
      <c r="L112" s="76"/>
      <c r="M112" s="73"/>
      <c r="N112" s="289"/>
      <c r="O112" s="254"/>
      <c r="P112" s="72"/>
      <c r="Q112" s="72"/>
      <c r="R112" s="72"/>
      <c r="S112" s="72"/>
      <c r="T112" s="72"/>
      <c r="U112" s="76"/>
      <c r="V112" s="76"/>
      <c r="W112" s="77"/>
      <c r="X112" s="76"/>
      <c r="Y112" s="145"/>
      <c r="Z112" s="145"/>
      <c r="AA112" s="145"/>
      <c r="AB112" s="76"/>
      <c r="AC112" s="77"/>
      <c r="AD112" s="274"/>
      <c r="AE112" s="145"/>
      <c r="AF112" s="145"/>
      <c r="AG112" s="144"/>
      <c r="AH112" s="76"/>
      <c r="AI112" s="76"/>
    </row>
    <row r="113" spans="1:35" x14ac:dyDescent="0.25">
      <c r="A113" t="str">
        <f>'(2) Time Series Data'!D397</f>
        <v>Scand+Japan (Nokia, Sony Ericsson, Siemens)</v>
      </c>
      <c r="B113" t="str">
        <f>'(2) Time Series Data'!E397</f>
        <v>core</v>
      </c>
      <c r="C113" s="68">
        <v>0.5</v>
      </c>
      <c r="D113" s="286" t="s">
        <v>318</v>
      </c>
      <c r="E113" s="64">
        <v>0.51639493259188418</v>
      </c>
      <c r="F113" s="65">
        <v>39635.258891821199</v>
      </c>
      <c r="G113" s="65">
        <v>2009.6731606226399</v>
      </c>
      <c r="H113" s="65">
        <v>17.290870652568</v>
      </c>
      <c r="I113" s="65">
        <f>HLOOKUP(ROUNDUP(G113,0),primaryenergy,2)</f>
        <v>210.63664637760004</v>
      </c>
      <c r="J113" s="256">
        <v>0.12</v>
      </c>
      <c r="K113" s="138">
        <f>F113/(I113*J113)</f>
        <v>1568.0738835273955</v>
      </c>
      <c r="L113" s="141"/>
      <c r="M113" s="68">
        <v>0.5</v>
      </c>
      <c r="N113" s="286" t="s">
        <v>318</v>
      </c>
      <c r="O113" s="253">
        <v>0.51641516974619694</v>
      </c>
      <c r="P113" s="65">
        <v>8807490149.9474792</v>
      </c>
      <c r="Q113" s="65">
        <v>2009.67289248421</v>
      </c>
      <c r="R113" s="65">
        <v>17.290663455952799</v>
      </c>
      <c r="S113" s="65">
        <f>HLOOKUP(ROUNDUP(Q113,0),primaryenergy,2)</f>
        <v>210.63664637760004</v>
      </c>
      <c r="T113" s="256">
        <v>0.12</v>
      </c>
      <c r="U113" s="138">
        <f>P113/(S113*T113)</f>
        <v>348447207.60502738</v>
      </c>
      <c r="W113" s="67">
        <v>0</v>
      </c>
      <c r="X113" s="266" t="s">
        <v>324</v>
      </c>
      <c r="Y113" s="137"/>
      <c r="Z113" s="137"/>
      <c r="AA113" s="137"/>
      <c r="AC113" s="67">
        <v>0</v>
      </c>
      <c r="AD113" s="273" t="s">
        <v>0</v>
      </c>
      <c r="AE113" s="137"/>
      <c r="AF113" s="137"/>
      <c r="AG113" s="139"/>
    </row>
    <row r="114" spans="1:35" x14ac:dyDescent="0.25">
      <c r="A114" t="str">
        <f>'(2) Time Series Data'!D398</f>
        <v>not used</v>
      </c>
      <c r="B114" t="str">
        <f>'(2) Time Series Data'!E398</f>
        <v>rimFSU</v>
      </c>
      <c r="C114" s="68">
        <v>0</v>
      </c>
      <c r="D114" s="286" t="s">
        <v>0</v>
      </c>
      <c r="J114" s="193"/>
      <c r="K114" s="138"/>
      <c r="L114" s="141"/>
      <c r="M114" s="68">
        <v>0</v>
      </c>
      <c r="N114" s="286" t="s">
        <v>0</v>
      </c>
      <c r="O114" s="253"/>
      <c r="P114" s="65"/>
      <c r="Q114" s="65"/>
      <c r="T114" s="193"/>
      <c r="U114" s="138"/>
      <c r="W114" s="67">
        <v>0</v>
      </c>
      <c r="X114" s="266" t="s">
        <v>324</v>
      </c>
      <c r="Y114" s="137"/>
      <c r="Z114" s="137"/>
      <c r="AA114" s="137"/>
      <c r="AC114" s="67">
        <v>0</v>
      </c>
      <c r="AD114" s="273" t="s">
        <v>0</v>
      </c>
      <c r="AE114" s="137"/>
      <c r="AF114" s="137"/>
      <c r="AG114" s="139"/>
    </row>
    <row r="115" spans="1:35" x14ac:dyDescent="0.25">
      <c r="A115" t="str">
        <f>'(2) Time Series Data'!D399</f>
        <v>RestOfOECD (Motorola, Samsung, LG Electronics, RIM, Apple)</v>
      </c>
      <c r="B115" t="str">
        <f>'(2) Time Series Data'!E399</f>
        <v>rim</v>
      </c>
      <c r="C115" s="68">
        <v>0.5</v>
      </c>
      <c r="D115" s="286" t="s">
        <v>36</v>
      </c>
      <c r="E115" s="64">
        <v>0.57657247402443812</v>
      </c>
      <c r="F115" s="65">
        <v>27054.935043811602</v>
      </c>
      <c r="G115" s="65">
        <v>2009.0832240802599</v>
      </c>
      <c r="H115" s="65">
        <v>13.673861124336799</v>
      </c>
      <c r="I115" s="137">
        <f>HLOOKUP(ROUNDUP(G115,0),primaryenergy,2)</f>
        <v>210.63664637760004</v>
      </c>
      <c r="J115" s="256">
        <f>(1-J113)</f>
        <v>0.88</v>
      </c>
      <c r="K115" s="138">
        <f>F115/(I115*J115)</f>
        <v>145.95866814577806</v>
      </c>
      <c r="L115" s="141"/>
      <c r="M115" s="68">
        <v>0.5</v>
      </c>
      <c r="N115" s="286" t="s">
        <v>36</v>
      </c>
      <c r="O115" s="253">
        <v>0.57656308810077139</v>
      </c>
      <c r="P115" s="65">
        <v>6012305660.7985497</v>
      </c>
      <c r="Q115" s="65">
        <v>2009.08331535977</v>
      </c>
      <c r="R115" s="65">
        <v>13.6739121657317</v>
      </c>
      <c r="S115" s="137">
        <f>HLOOKUP(ROUNDUP(Q115,0),primaryenergy,2)</f>
        <v>210.63664637760004</v>
      </c>
      <c r="T115" s="256">
        <f>(1-T113)</f>
        <v>0.88</v>
      </c>
      <c r="U115" s="138">
        <f>P115/(S115*T115)</f>
        <v>32435787.604531839</v>
      </c>
      <c r="W115" s="67">
        <v>0</v>
      </c>
      <c r="X115" s="266" t="s">
        <v>324</v>
      </c>
      <c r="Y115" s="137"/>
      <c r="Z115" s="137"/>
      <c r="AA115" s="137"/>
      <c r="AC115" s="67">
        <v>0</v>
      </c>
      <c r="AD115" s="273" t="s">
        <v>0</v>
      </c>
      <c r="AE115" s="137"/>
      <c r="AF115" s="137"/>
      <c r="AG115" s="139"/>
    </row>
    <row r="116" spans="1:35" x14ac:dyDescent="0.25">
      <c r="A116" t="str">
        <f>'(2) Time Series Data'!D400</f>
        <v>RestOfWorld (ZTE, HTC, Huawei, Others)</v>
      </c>
      <c r="B116" t="str">
        <f>'(2) Time Series Data'!E400</f>
        <v>peri</v>
      </c>
      <c r="C116" s="68">
        <v>0</v>
      </c>
      <c r="D116" s="286" t="s">
        <v>31</v>
      </c>
      <c r="E116" s="64">
        <v>0.23107807715747888</v>
      </c>
      <c r="F116" s="65">
        <v>39407.694829586901</v>
      </c>
      <c r="G116" s="65">
        <v>2014.22637203729</v>
      </c>
      <c r="H116" s="65">
        <v>15.0269266775062</v>
      </c>
      <c r="I116" s="137">
        <f>HLOOKUP(ROUNDUP(G116,0),primaryenergy,6)-HLOOKUP(ROUNDUP(G116,0),primaryenergy,2)</f>
        <v>324.75289115029699</v>
      </c>
      <c r="J116" s="256">
        <v>1</v>
      </c>
      <c r="K116" s="138">
        <f>F116/(I116*J116)</f>
        <v>121.34670977062636</v>
      </c>
      <c r="L116" s="141"/>
      <c r="M116" s="68">
        <v>0</v>
      </c>
      <c r="N116" s="286" t="s">
        <v>31</v>
      </c>
      <c r="O116" s="253">
        <v>0.23107686196894073</v>
      </c>
      <c r="P116" s="65">
        <v>8757311570.4521103</v>
      </c>
      <c r="Q116" s="65">
        <v>2014.2265891668101</v>
      </c>
      <c r="R116" s="65">
        <v>15.0273701404537</v>
      </c>
      <c r="S116" s="137">
        <f>HLOOKUP(ROUNDUP(Q116,0),primaryenergy,6)-HLOOKUP(ROUNDUP(Q116,0),primaryenergy,2)</f>
        <v>324.75289115029699</v>
      </c>
      <c r="T116" s="256">
        <v>1</v>
      </c>
      <c r="U116" s="138">
        <f>P116/(S116*T116)</f>
        <v>26966077.313224565</v>
      </c>
      <c r="W116" s="67">
        <v>0</v>
      </c>
      <c r="X116" s="266" t="s">
        <v>324</v>
      </c>
      <c r="Y116" s="137"/>
      <c r="Z116" s="137"/>
      <c r="AA116" s="137"/>
      <c r="AC116" s="67">
        <v>0</v>
      </c>
      <c r="AD116" s="273" t="s">
        <v>0</v>
      </c>
      <c r="AE116" s="137"/>
      <c r="AF116" s="137"/>
      <c r="AG116" s="139"/>
    </row>
    <row r="117" spans="1:35" x14ac:dyDescent="0.25">
      <c r="A117" t="str">
        <f>'(2) Time Series Data'!D401</f>
        <v>Global (All Manufacturers)</v>
      </c>
      <c r="B117" t="str">
        <f>'(2) Time Series Data'!E401</f>
        <v>glob</v>
      </c>
      <c r="C117" s="68">
        <v>0</v>
      </c>
      <c r="D117" s="286" t="s">
        <v>31</v>
      </c>
      <c r="E117" s="64">
        <v>0.48383717868641479</v>
      </c>
      <c r="F117" s="65">
        <v>93363.705834999404</v>
      </c>
      <c r="G117" s="65">
        <v>2010.27006086184</v>
      </c>
      <c r="H117" s="65">
        <v>15.7961628102837</v>
      </c>
      <c r="I117" s="65">
        <f>HLOOKUP(ROUNDUP(G117,0),primaryenergy,6)</f>
        <v>497.21338772833286</v>
      </c>
      <c r="J117" s="193">
        <v>1</v>
      </c>
      <c r="K117" s="138">
        <f>F117/(I117*J117)</f>
        <v>187.7739178777129</v>
      </c>
      <c r="L117" s="141"/>
      <c r="M117" s="68">
        <v>0</v>
      </c>
      <c r="N117" s="286" t="s">
        <v>31</v>
      </c>
      <c r="O117" s="253">
        <v>0.4838482671103968</v>
      </c>
      <c r="P117" s="65">
        <v>20747014712.182098</v>
      </c>
      <c r="Q117" s="65">
        <v>2010.2699069647299</v>
      </c>
      <c r="R117" s="65">
        <v>15.796088298069501</v>
      </c>
      <c r="S117" s="65">
        <f>HLOOKUP(ROUNDUP(Q117,0),primaryenergy,6)</f>
        <v>497.21338772833286</v>
      </c>
      <c r="T117" s="193">
        <v>1</v>
      </c>
      <c r="U117" s="138">
        <f>P117/(S117*T117)</f>
        <v>41726581.029869288</v>
      </c>
      <c r="W117" s="67">
        <v>0</v>
      </c>
      <c r="X117" s="266" t="s">
        <v>324</v>
      </c>
      <c r="Y117" s="137"/>
      <c r="Z117" s="137"/>
      <c r="AA117" s="137"/>
      <c r="AC117" s="67">
        <v>0</v>
      </c>
      <c r="AD117" s="273" t="s">
        <v>0</v>
      </c>
      <c r="AE117" s="137"/>
      <c r="AF117" s="137"/>
      <c r="AG117" s="139"/>
    </row>
    <row r="118" spans="1:35" x14ac:dyDescent="0.25">
      <c r="O118" s="253"/>
      <c r="P118" s="65"/>
      <c r="Q118" s="65"/>
      <c r="X118" s="267"/>
      <c r="Y118" s="137"/>
      <c r="Z118" s="137"/>
      <c r="AA118" s="137"/>
      <c r="AD118" s="273"/>
      <c r="AE118" s="137"/>
      <c r="AF118" s="137"/>
      <c r="AG118" s="139"/>
    </row>
    <row r="119" spans="1:35" s="69" customFormat="1" x14ac:dyDescent="0.25">
      <c r="A119" s="69" t="str">
        <f>'(2) Time Series Data'!B421</f>
        <v>WASHING MACHINES (1920-2008)</v>
      </c>
      <c r="C119" s="70"/>
      <c r="D119" s="289"/>
      <c r="E119" s="71"/>
      <c r="F119" s="72"/>
      <c r="G119" s="72"/>
      <c r="H119" s="72"/>
      <c r="I119" s="72"/>
      <c r="J119" s="72"/>
      <c r="K119" s="76"/>
      <c r="L119" s="76"/>
      <c r="M119" s="73"/>
      <c r="N119" s="289"/>
      <c r="O119" s="254"/>
      <c r="P119" s="72"/>
      <c r="Q119" s="72"/>
      <c r="R119" s="72"/>
      <c r="S119" s="72"/>
      <c r="T119" s="72"/>
      <c r="U119" s="76"/>
      <c r="V119" s="76"/>
      <c r="W119" s="77"/>
      <c r="X119" s="268"/>
      <c r="Y119" s="145"/>
      <c r="Z119" s="145"/>
      <c r="AA119" s="145"/>
      <c r="AB119" s="76"/>
      <c r="AC119" s="77"/>
      <c r="AD119" s="274"/>
      <c r="AE119" s="145"/>
      <c r="AF119" s="145"/>
      <c r="AG119" s="144"/>
      <c r="AH119" s="76"/>
      <c r="AI119" s="76"/>
    </row>
    <row r="120" spans="1:35" x14ac:dyDescent="0.25">
      <c r="A120" t="str">
        <f>'(2) Time Series Data'!D423</f>
        <v>US</v>
      </c>
      <c r="B120" t="str">
        <f>'(2) Time Series Data'!E423</f>
        <v>core</v>
      </c>
      <c r="C120" s="68">
        <v>1</v>
      </c>
      <c r="D120" s="286" t="s">
        <v>32</v>
      </c>
      <c r="E120" s="64">
        <v>0.94066851773960369</v>
      </c>
      <c r="F120" s="65">
        <v>859630.02221460105</v>
      </c>
      <c r="G120" s="65">
        <v>1988.4061970177099</v>
      </c>
      <c r="H120" s="65">
        <v>53.627823442079603</v>
      </c>
      <c r="I120" s="65">
        <f>HLOOKUP(ROUNDUP(G120,0),primaryenergy,2)</f>
        <v>171.80451958805833</v>
      </c>
      <c r="J120" s="193">
        <v>0.47</v>
      </c>
      <c r="K120" s="138">
        <f>F120/(I120*J120)</f>
        <v>10645.820329119199</v>
      </c>
      <c r="L120" s="141"/>
      <c r="M120" s="68">
        <v>1</v>
      </c>
      <c r="N120" s="286" t="s">
        <v>32</v>
      </c>
      <c r="O120" s="253">
        <v>0.74225138545118818</v>
      </c>
      <c r="P120" s="65">
        <v>524245569.12543398</v>
      </c>
      <c r="Q120" s="65">
        <v>1992.4494326235899</v>
      </c>
      <c r="R120" s="65">
        <v>83.826444793936602</v>
      </c>
      <c r="S120" s="65">
        <f>HLOOKUP(ROUNDUP(Q120,0),primaryenergy,2)</f>
        <v>178.84284433909539</v>
      </c>
      <c r="T120" s="193">
        <v>0.47</v>
      </c>
      <c r="U120" s="138">
        <f>P120/(S120*T120)</f>
        <v>6236850.6195714083</v>
      </c>
      <c r="W120" s="67">
        <v>0</v>
      </c>
      <c r="X120" s="305" t="s">
        <v>325</v>
      </c>
      <c r="Y120" s="137"/>
      <c r="Z120" s="137"/>
      <c r="AA120" s="137"/>
      <c r="AC120" s="67">
        <v>0</v>
      </c>
      <c r="AD120" s="273" t="s">
        <v>0</v>
      </c>
      <c r="AE120" s="137"/>
      <c r="AF120" s="137"/>
      <c r="AG120" s="139"/>
    </row>
    <row r="121" spans="1:35" x14ac:dyDescent="0.25">
      <c r="A121" t="str">
        <f>'(2) Time Series Data'!D424</f>
        <v>not used</v>
      </c>
      <c r="B121" t="str">
        <f>'(2) Time Series Data'!E424</f>
        <v>rimFSU</v>
      </c>
      <c r="C121" s="68">
        <v>0</v>
      </c>
      <c r="D121" s="286" t="s">
        <v>48</v>
      </c>
      <c r="K121" s="138"/>
      <c r="L121" s="141"/>
      <c r="M121" s="68">
        <v>0</v>
      </c>
      <c r="N121" s="286" t="s">
        <v>0</v>
      </c>
      <c r="O121" s="253"/>
      <c r="P121" s="65"/>
      <c r="Q121" s="65"/>
      <c r="U121" s="138"/>
      <c r="W121" s="67">
        <v>0</v>
      </c>
      <c r="X121" s="269" t="s">
        <v>0</v>
      </c>
      <c r="Y121" s="137"/>
      <c r="Z121" s="137"/>
      <c r="AA121" s="137"/>
      <c r="AC121" s="67">
        <v>0</v>
      </c>
      <c r="AD121" s="273" t="s">
        <v>0</v>
      </c>
      <c r="AE121" s="137"/>
      <c r="AF121" s="137"/>
      <c r="AG121" s="139"/>
    </row>
    <row r="122" spans="1:35" x14ac:dyDescent="0.25">
      <c r="A122" t="str">
        <f>'(2) Time Series Data'!D425</f>
        <v>to add</v>
      </c>
      <c r="B122" t="str">
        <f>'(2) Time Series Data'!E425</f>
        <v>rim</v>
      </c>
      <c r="C122" s="68">
        <v>0</v>
      </c>
      <c r="D122" s="286" t="s">
        <v>48</v>
      </c>
      <c r="K122" s="138"/>
      <c r="L122" s="141"/>
      <c r="M122" s="68">
        <v>0</v>
      </c>
      <c r="N122" s="286" t="s">
        <v>0</v>
      </c>
      <c r="O122" s="253"/>
      <c r="P122" s="65"/>
      <c r="Q122" s="65"/>
      <c r="U122" s="138"/>
      <c r="W122" s="67">
        <v>0</v>
      </c>
      <c r="X122" s="269" t="s">
        <v>0</v>
      </c>
      <c r="Y122" s="137"/>
      <c r="Z122" s="137"/>
      <c r="AA122" s="137"/>
      <c r="AC122" s="67">
        <v>0</v>
      </c>
      <c r="AD122" s="273" t="s">
        <v>0</v>
      </c>
      <c r="AE122" s="137"/>
      <c r="AF122" s="137"/>
      <c r="AG122" s="139"/>
    </row>
    <row r="123" spans="1:35" x14ac:dyDescent="0.25">
      <c r="A123" t="str">
        <f>'(2) Time Series Data'!D426</f>
        <v>to add</v>
      </c>
      <c r="B123" t="str">
        <f>'(2) Time Series Data'!E426</f>
        <v>peri</v>
      </c>
      <c r="C123" s="68">
        <v>0</v>
      </c>
      <c r="D123" s="286" t="s">
        <v>48</v>
      </c>
      <c r="K123" s="138"/>
      <c r="L123" s="141"/>
      <c r="M123" s="68">
        <v>0</v>
      </c>
      <c r="N123" s="286" t="s">
        <v>0</v>
      </c>
      <c r="O123" s="253"/>
      <c r="P123" s="65"/>
      <c r="Q123" s="65"/>
      <c r="U123" s="138"/>
      <c r="W123" s="67">
        <v>0</v>
      </c>
      <c r="X123" s="269" t="s">
        <v>0</v>
      </c>
      <c r="Y123" s="137"/>
      <c r="Z123" s="137"/>
      <c r="AA123" s="137"/>
      <c r="AC123" s="67">
        <v>0</v>
      </c>
      <c r="AD123" s="273" t="s">
        <v>0</v>
      </c>
      <c r="AE123" s="137"/>
      <c r="AF123" s="137"/>
      <c r="AG123" s="139"/>
    </row>
    <row r="124" spans="1:35" x14ac:dyDescent="0.25">
      <c r="A124" t="str">
        <f>'(2) Time Series Data'!D427</f>
        <v>Global</v>
      </c>
      <c r="B124" t="str">
        <f>'(2) Time Series Data'!E427</f>
        <v>glob</v>
      </c>
      <c r="C124" s="68">
        <v>1</v>
      </c>
      <c r="D124" s="286" t="s">
        <v>32</v>
      </c>
      <c r="E124" s="64">
        <v>0.80778509848466928</v>
      </c>
      <c r="F124" s="65">
        <v>6272064.3039999995</v>
      </c>
      <c r="G124" s="65">
        <v>1993.7051779999999</v>
      </c>
      <c r="H124" s="65">
        <v>50.750851660000002</v>
      </c>
      <c r="I124" s="65">
        <f>HLOOKUP(ROUNDUP(G124,0),primaryenergy,6)</f>
        <v>349.70853905414737</v>
      </c>
      <c r="J124" s="193">
        <v>1</v>
      </c>
      <c r="K124" s="138">
        <f>F124/(I124*J124)</f>
        <v>17935.119116519087</v>
      </c>
      <c r="L124" s="141"/>
      <c r="M124" s="68">
        <v>1</v>
      </c>
      <c r="N124" s="270" t="s">
        <v>30</v>
      </c>
      <c r="O124" s="304">
        <f>'(2) Time Series Data'!CW433/P124</f>
        <v>0.62817100254489489</v>
      </c>
      <c r="P124" s="141">
        <v>3518623178.9699998</v>
      </c>
      <c r="Q124" s="141">
        <v>2000.9</v>
      </c>
      <c r="R124" s="141">
        <v>71.900000000000006</v>
      </c>
      <c r="S124" s="65">
        <f>HLOOKUP(ROUNDUP(Q124,0),primaryenergy,2)</f>
        <v>198.89412535504187</v>
      </c>
      <c r="T124" s="193">
        <v>1</v>
      </c>
      <c r="U124" s="138">
        <f>P124/(S124*T124)</f>
        <v>17690935.680925604</v>
      </c>
      <c r="W124" s="67">
        <v>0</v>
      </c>
      <c r="X124" s="269" t="s">
        <v>0</v>
      </c>
      <c r="Y124" s="137"/>
      <c r="Z124" s="137"/>
      <c r="AA124" s="137"/>
      <c r="AC124" s="67">
        <v>0</v>
      </c>
      <c r="AD124" s="273" t="s">
        <v>0</v>
      </c>
      <c r="AE124" s="137"/>
      <c r="AF124" s="137"/>
      <c r="AG124" s="139"/>
    </row>
    <row r="125" spans="1:35" x14ac:dyDescent="0.25">
      <c r="O125" s="255"/>
      <c r="X125" s="267"/>
      <c r="AD125" s="273"/>
    </row>
    <row r="126" spans="1:35" s="69" customFormat="1" x14ac:dyDescent="0.25">
      <c r="A126" s="69" t="str">
        <f>'(2) Time Series Data'!B447</f>
        <v>REFRIGERATORS (1918-2009)</v>
      </c>
      <c r="C126" s="70"/>
      <c r="D126" s="289"/>
      <c r="E126" s="71"/>
      <c r="F126" s="72"/>
      <c r="G126" s="72"/>
      <c r="H126" s="72"/>
      <c r="I126" s="72"/>
      <c r="J126" s="72"/>
      <c r="K126" s="76"/>
      <c r="L126" s="76"/>
      <c r="M126" s="73"/>
      <c r="N126" s="289"/>
      <c r="O126" s="254"/>
      <c r="P126" s="72"/>
      <c r="Q126" s="72"/>
      <c r="R126" s="72"/>
      <c r="S126" s="72"/>
      <c r="T126" s="72"/>
      <c r="U126" s="76"/>
      <c r="V126" s="76"/>
      <c r="W126" s="77"/>
      <c r="X126" s="268"/>
      <c r="Y126" s="145"/>
      <c r="Z126" s="145"/>
      <c r="AA126" s="145"/>
      <c r="AB126" s="76"/>
      <c r="AC126" s="77"/>
      <c r="AD126" s="274"/>
      <c r="AE126" s="145"/>
      <c r="AF126" s="145"/>
      <c r="AG126" s="144"/>
      <c r="AH126" s="76"/>
      <c r="AI126" s="76"/>
    </row>
    <row r="127" spans="1:35" x14ac:dyDescent="0.25">
      <c r="A127" t="str">
        <f>'(2) Time Series Data'!D449</f>
        <v>US</v>
      </c>
      <c r="B127" t="str">
        <f>'(2) Time Series Data'!E449</f>
        <v>core</v>
      </c>
      <c r="C127" s="257">
        <v>1</v>
      </c>
      <c r="D127" s="291" t="s">
        <v>242</v>
      </c>
      <c r="E127" s="264" t="s">
        <v>241</v>
      </c>
      <c r="F127" s="258">
        <f>35627.597*5</f>
        <v>178137.98500000002</v>
      </c>
      <c r="G127" s="65">
        <v>1982.1279999999999</v>
      </c>
      <c r="H127" s="65">
        <v>37.113</v>
      </c>
      <c r="I127" s="65">
        <f>HLOOKUP(ROUNDUP(G127,0),primaryenergy,2)</f>
        <v>149.06468323288257</v>
      </c>
      <c r="J127" s="193">
        <v>0.48</v>
      </c>
      <c r="K127" s="138">
        <f>F127/(I127*J127)</f>
        <v>2489.6628365253646</v>
      </c>
      <c r="M127" s="257">
        <v>1</v>
      </c>
      <c r="N127" s="291" t="s">
        <v>240</v>
      </c>
      <c r="O127" s="264" t="s">
        <v>241</v>
      </c>
      <c r="P127" s="65">
        <v>504878383</v>
      </c>
      <c r="Q127" s="65">
        <v>1997.221</v>
      </c>
      <c r="R127" s="65">
        <v>54.488999999999997</v>
      </c>
      <c r="S127" s="65">
        <f>HLOOKUP(ROUNDUP(Q127,0),primaryenergy,2)</f>
        <v>193.74401807405619</v>
      </c>
      <c r="T127" s="193">
        <v>0.48</v>
      </c>
      <c r="U127" s="138">
        <f>P127/(S127*T127)</f>
        <v>5428967.4336230848</v>
      </c>
      <c r="W127" s="67">
        <v>0</v>
      </c>
      <c r="X127" s="266" t="s">
        <v>239</v>
      </c>
      <c r="Y127" s="137"/>
      <c r="Z127" s="137"/>
      <c r="AA127" s="137"/>
      <c r="AC127" s="67">
        <v>0</v>
      </c>
      <c r="AD127" s="273" t="s">
        <v>0</v>
      </c>
      <c r="AE127" s="137"/>
      <c r="AF127" s="137"/>
      <c r="AG127" s="139"/>
    </row>
    <row r="128" spans="1:35" x14ac:dyDescent="0.25">
      <c r="A128" t="str">
        <f>'(2) Time Series Data'!D450</f>
        <v>not used</v>
      </c>
      <c r="B128" t="str">
        <f>'(2) Time Series Data'!E450</f>
        <v>rimFSU</v>
      </c>
      <c r="C128" s="257">
        <v>0</v>
      </c>
      <c r="D128" s="286" t="s">
        <v>48</v>
      </c>
      <c r="E128" s="248"/>
      <c r="H128" s="143"/>
      <c r="K128" s="141"/>
      <c r="M128" s="257"/>
      <c r="O128" s="248"/>
      <c r="P128" s="65"/>
      <c r="Q128" s="65"/>
      <c r="U128" s="141"/>
      <c r="W128" s="67">
        <v>0</v>
      </c>
      <c r="X128" s="266" t="s">
        <v>239</v>
      </c>
      <c r="Y128" s="137"/>
      <c r="Z128" s="137"/>
      <c r="AA128" s="137"/>
      <c r="AC128" s="67">
        <v>0</v>
      </c>
      <c r="AD128" s="273" t="s">
        <v>0</v>
      </c>
      <c r="AE128" s="137"/>
      <c r="AF128" s="137"/>
      <c r="AG128" s="139"/>
    </row>
    <row r="129" spans="1:204" x14ac:dyDescent="0.25">
      <c r="A129" t="str">
        <f>'(2) Time Series Data'!D451</f>
        <v>to add</v>
      </c>
      <c r="B129" t="str">
        <f>'(2) Time Series Data'!E451</f>
        <v>rim</v>
      </c>
      <c r="C129" s="257">
        <v>0</v>
      </c>
      <c r="D129" s="286" t="s">
        <v>48</v>
      </c>
      <c r="E129" s="248"/>
      <c r="H129" s="143"/>
      <c r="K129" s="141"/>
      <c r="M129" s="257"/>
      <c r="O129" s="248"/>
      <c r="P129" s="65"/>
      <c r="Q129" s="65"/>
      <c r="U129" s="141"/>
      <c r="W129" s="67">
        <v>0</v>
      </c>
      <c r="X129" s="266" t="s">
        <v>239</v>
      </c>
      <c r="Y129" s="137"/>
      <c r="Z129" s="137"/>
      <c r="AA129" s="137"/>
      <c r="AC129" s="67">
        <v>0</v>
      </c>
      <c r="AD129" s="273" t="s">
        <v>0</v>
      </c>
      <c r="AE129" s="137"/>
      <c r="AF129" s="137"/>
      <c r="AG129" s="139"/>
    </row>
    <row r="130" spans="1:204" x14ac:dyDescent="0.25">
      <c r="A130" t="str">
        <f>'(2) Time Series Data'!D452</f>
        <v>to add</v>
      </c>
      <c r="B130" t="str">
        <f>'(2) Time Series Data'!E452</f>
        <v>peri</v>
      </c>
      <c r="C130" s="257">
        <v>0</v>
      </c>
      <c r="D130" s="286" t="s">
        <v>48</v>
      </c>
      <c r="E130" s="248"/>
      <c r="H130" s="143"/>
      <c r="K130" s="141"/>
      <c r="M130" s="257"/>
      <c r="N130" s="290"/>
      <c r="O130" s="250"/>
      <c r="P130" s="143"/>
      <c r="Q130" s="143"/>
      <c r="R130" s="143"/>
      <c r="U130" s="141"/>
      <c r="W130" s="67">
        <v>0</v>
      </c>
      <c r="X130" s="266" t="s">
        <v>239</v>
      </c>
      <c r="Y130" s="137"/>
      <c r="Z130" s="137"/>
      <c r="AA130" s="137"/>
      <c r="AC130" s="67">
        <v>0</v>
      </c>
      <c r="AD130" s="273" t="s">
        <v>0</v>
      </c>
      <c r="AE130" s="137"/>
      <c r="AF130" s="137"/>
      <c r="AG130" s="139"/>
    </row>
    <row r="131" spans="1:204" x14ac:dyDescent="0.25">
      <c r="A131" t="str">
        <f>'(2) Time Series Data'!D453</f>
        <v>Global</v>
      </c>
      <c r="B131" t="str">
        <f>'(2) Time Series Data'!E453</f>
        <v>glob</v>
      </c>
      <c r="C131" s="257">
        <v>1</v>
      </c>
      <c r="D131" s="291" t="s">
        <v>242</v>
      </c>
      <c r="E131" s="264" t="s">
        <v>241</v>
      </c>
      <c r="F131" s="65">
        <v>268279.98</v>
      </c>
      <c r="G131" s="65">
        <v>1984.296</v>
      </c>
      <c r="H131" s="65">
        <v>38.89</v>
      </c>
      <c r="I131" s="65">
        <f>HLOOKUP(ROUNDUP(G131,0),primaryenergy,6)</f>
        <v>300.36103942795984</v>
      </c>
      <c r="J131" s="65">
        <v>1</v>
      </c>
      <c r="K131" s="138">
        <f>F131/(I131*J131)</f>
        <v>893.19167529497668</v>
      </c>
      <c r="M131" s="257">
        <v>1</v>
      </c>
      <c r="N131" s="291" t="s">
        <v>240</v>
      </c>
      <c r="O131" s="264" t="s">
        <v>241</v>
      </c>
      <c r="P131" s="143">
        <v>4466691470</v>
      </c>
      <c r="Q131" s="143">
        <v>2003.0319999999999</v>
      </c>
      <c r="R131" s="143">
        <v>57.929000000000002</v>
      </c>
      <c r="S131" s="65">
        <f>HLOOKUP(ROUNDUP(Q131,0),primaryenergy,6)</f>
        <v>430.79734742753089</v>
      </c>
      <c r="T131" s="65">
        <v>1</v>
      </c>
      <c r="U131" s="138">
        <f>P131/(S131*T131)</f>
        <v>10368428.44245087</v>
      </c>
      <c r="W131" s="67">
        <v>0</v>
      </c>
      <c r="X131" s="266" t="s">
        <v>239</v>
      </c>
      <c r="Y131" s="137"/>
      <c r="Z131" s="137"/>
      <c r="AA131" s="137"/>
      <c r="AC131" s="67">
        <v>0</v>
      </c>
      <c r="AD131" s="273" t="s">
        <v>0</v>
      </c>
      <c r="AE131" s="137"/>
      <c r="AF131" s="137"/>
      <c r="AG131" s="139"/>
    </row>
    <row r="132" spans="1:204" x14ac:dyDescent="0.25">
      <c r="O132" s="66"/>
      <c r="X132" s="267"/>
      <c r="AD132" s="273"/>
    </row>
    <row r="133" spans="1:204" s="69" customFormat="1" x14ac:dyDescent="0.25">
      <c r="A133" s="72" t="str">
        <f>'(2) Time Series Data'!B473</f>
        <v>LAUNDRY DRYERS (1920-2006)</v>
      </c>
      <c r="C133" s="70"/>
      <c r="D133" s="289"/>
      <c r="E133" s="71"/>
      <c r="F133" s="72"/>
      <c r="G133" s="72"/>
      <c r="H133" s="72"/>
      <c r="I133" s="72"/>
      <c r="J133" s="72"/>
      <c r="K133" s="76"/>
      <c r="L133" s="76"/>
      <c r="M133" s="73"/>
      <c r="N133" s="289"/>
      <c r="O133" s="249"/>
      <c r="P133" s="72"/>
      <c r="Q133" s="72"/>
      <c r="R133" s="72"/>
      <c r="S133" s="72"/>
      <c r="T133" s="72"/>
      <c r="U133" s="76"/>
      <c r="V133" s="76"/>
      <c r="W133" s="77"/>
      <c r="X133" s="268"/>
      <c r="Y133" s="145"/>
      <c r="Z133" s="145"/>
      <c r="AA133" s="145"/>
      <c r="AB133" s="76"/>
      <c r="AC133" s="77"/>
      <c r="AD133" s="274"/>
      <c r="AE133" s="145"/>
      <c r="AF133" s="145"/>
      <c r="AG133" s="144"/>
      <c r="AH133" s="76"/>
      <c r="AI133" s="76"/>
    </row>
    <row r="134" spans="1:204" x14ac:dyDescent="0.25">
      <c r="A134" t="str">
        <f>'(2) Time Series Data'!D475</f>
        <v>US</v>
      </c>
      <c r="B134" t="str">
        <f>'(2) Time Series Data'!E475</f>
        <v>core</v>
      </c>
      <c r="C134" s="257">
        <v>1</v>
      </c>
      <c r="D134" s="291" t="s">
        <v>240</v>
      </c>
      <c r="E134" s="264" t="s">
        <v>241</v>
      </c>
      <c r="F134" s="65">
        <v>833571.86742000014</v>
      </c>
      <c r="G134" s="231">
        <v>1988.683</v>
      </c>
      <c r="H134" s="231">
        <v>65.534000000000006</v>
      </c>
      <c r="I134" s="65">
        <f>HLOOKUP(ROUNDUP(G134,0),primaryenergy,2)</f>
        <v>171.80451958805833</v>
      </c>
      <c r="J134" s="193">
        <v>0.47717065751377197</v>
      </c>
      <c r="K134" s="138">
        <f>F134/(I134*J134)</f>
        <v>10167.981202341949</v>
      </c>
      <c r="M134" s="257">
        <v>1</v>
      </c>
      <c r="N134" s="291" t="s">
        <v>240</v>
      </c>
      <c r="O134" s="264" t="s">
        <v>241</v>
      </c>
      <c r="P134" s="65">
        <v>272409107</v>
      </c>
      <c r="Q134" s="231">
        <v>1988.683</v>
      </c>
      <c r="R134" s="231">
        <v>65.534000000000006</v>
      </c>
      <c r="S134" s="65">
        <f>HLOOKUP(ROUNDUP(Q134,0),primaryenergy,2)</f>
        <v>171.80451958805833</v>
      </c>
      <c r="T134" s="193">
        <v>0.47717065751377197</v>
      </c>
      <c r="U134" s="138">
        <f>P134/(S134*T134)*25</f>
        <v>83071741.849198908</v>
      </c>
      <c r="W134" s="67">
        <v>0</v>
      </c>
      <c r="X134" s="266" t="s">
        <v>238</v>
      </c>
      <c r="Y134" s="137"/>
      <c r="Z134" s="137"/>
      <c r="AA134" s="137"/>
      <c r="AC134" s="67">
        <v>0</v>
      </c>
      <c r="AD134" s="273" t="s">
        <v>0</v>
      </c>
      <c r="AE134" s="137"/>
      <c r="AF134" s="137"/>
      <c r="AG134" s="139"/>
    </row>
    <row r="135" spans="1:204" x14ac:dyDescent="0.25">
      <c r="A135" t="str">
        <f>'(2) Time Series Data'!D476</f>
        <v>not used</v>
      </c>
      <c r="B135" t="str">
        <f>'(2) Time Series Data'!E476</f>
        <v>rimFSU</v>
      </c>
      <c r="C135" s="234"/>
      <c r="D135" s="292"/>
      <c r="E135" s="251"/>
      <c r="H135" s="143"/>
      <c r="K135" s="141"/>
      <c r="L135" s="233"/>
      <c r="M135" s="234"/>
      <c r="N135" s="292"/>
      <c r="O135" s="251"/>
      <c r="P135" s="235"/>
      <c r="Q135" s="235"/>
      <c r="R135" s="235"/>
      <c r="U135" s="141"/>
      <c r="W135" s="67">
        <v>0</v>
      </c>
      <c r="X135" s="266" t="s">
        <v>238</v>
      </c>
      <c r="Y135" s="137"/>
      <c r="Z135" s="137"/>
      <c r="AA135" s="137"/>
      <c r="AC135" s="67">
        <v>0</v>
      </c>
      <c r="AD135" s="273" t="s">
        <v>0</v>
      </c>
      <c r="AE135" s="137"/>
      <c r="AF135" s="137"/>
      <c r="AG135" s="139"/>
    </row>
    <row r="136" spans="1:204" x14ac:dyDescent="0.25">
      <c r="A136" t="str">
        <f>'(2) Time Series Data'!D477</f>
        <v>to add</v>
      </c>
      <c r="B136" t="str">
        <f>'(2) Time Series Data'!E477</f>
        <v>rim</v>
      </c>
      <c r="C136" s="232"/>
      <c r="D136" s="293"/>
      <c r="E136" s="247"/>
      <c r="H136" s="143"/>
      <c r="K136" s="141"/>
      <c r="L136" s="233"/>
      <c r="M136" s="232"/>
      <c r="N136" s="293"/>
      <c r="O136" s="247"/>
      <c r="P136" s="231"/>
      <c r="Q136" s="232"/>
      <c r="R136" s="231"/>
      <c r="U136" s="141"/>
      <c r="W136" s="67">
        <v>0</v>
      </c>
      <c r="X136" s="266" t="s">
        <v>238</v>
      </c>
      <c r="Y136" s="137"/>
      <c r="Z136" s="137"/>
      <c r="AA136" s="137"/>
      <c r="AC136" s="67">
        <v>0</v>
      </c>
      <c r="AD136" s="273" t="s">
        <v>0</v>
      </c>
      <c r="AE136" s="137"/>
      <c r="AF136" s="137"/>
      <c r="AG136" s="139"/>
    </row>
    <row r="137" spans="1:204" x14ac:dyDescent="0.25">
      <c r="A137" t="str">
        <f>'(2) Time Series Data'!D478</f>
        <v>to add</v>
      </c>
      <c r="B137" t="str">
        <f>'(2) Time Series Data'!E478</f>
        <v>peri</v>
      </c>
      <c r="C137" s="232"/>
      <c r="D137" s="293"/>
      <c r="E137" s="252"/>
      <c r="H137" s="143"/>
      <c r="K137" s="141"/>
      <c r="L137" s="233"/>
      <c r="M137" s="232"/>
      <c r="N137" s="293"/>
      <c r="O137" s="252"/>
      <c r="P137" s="231"/>
      <c r="Q137" s="232"/>
      <c r="R137" s="231"/>
      <c r="U137" s="141"/>
      <c r="W137" s="67">
        <v>0</v>
      </c>
      <c r="X137" s="266" t="s">
        <v>238</v>
      </c>
      <c r="Y137" s="137"/>
      <c r="Z137" s="137"/>
      <c r="AA137" s="137"/>
      <c r="AC137" s="67">
        <v>0</v>
      </c>
      <c r="AD137" s="273" t="s">
        <v>0</v>
      </c>
      <c r="AE137" s="137"/>
      <c r="AF137" s="137"/>
      <c r="AG137" s="139"/>
    </row>
    <row r="138" spans="1:204" x14ac:dyDescent="0.25">
      <c r="A138" t="str">
        <f>'(2) Time Series Data'!D479</f>
        <v>Global</v>
      </c>
      <c r="B138" t="str">
        <f>'(2) Time Series Data'!E479</f>
        <v>glob</v>
      </c>
      <c r="C138" s="257">
        <v>1</v>
      </c>
      <c r="D138" s="291" t="s">
        <v>240</v>
      </c>
      <c r="E138" s="264" t="s">
        <v>241</v>
      </c>
      <c r="F138" s="65">
        <v>2004464.2822200002</v>
      </c>
      <c r="G138" s="65">
        <v>1984.134</v>
      </c>
      <c r="H138" s="65">
        <v>62.180999999999997</v>
      </c>
      <c r="I138" s="65">
        <f>HLOOKUP(ROUNDUP(G138,0),primaryenergy,6)</f>
        <v>300.36103942795984</v>
      </c>
      <c r="J138" s="65">
        <v>1</v>
      </c>
      <c r="K138" s="138">
        <f>F138/(I138*J138)</f>
        <v>6673.5162657497776</v>
      </c>
      <c r="M138" s="257">
        <v>1</v>
      </c>
      <c r="N138" s="291" t="s">
        <v>240</v>
      </c>
      <c r="O138" s="264" t="s">
        <v>241</v>
      </c>
      <c r="P138" s="143">
        <v>655053687</v>
      </c>
      <c r="Q138" s="231">
        <v>1984.4449999999999</v>
      </c>
      <c r="R138" s="231">
        <v>62.274999999999999</v>
      </c>
      <c r="S138" s="65">
        <f>HLOOKUP(ROUNDUP(Q138,0),primaryenergy,6)</f>
        <v>300.36103942795984</v>
      </c>
      <c r="T138" s="65">
        <v>1</v>
      </c>
      <c r="U138" s="138">
        <f>P138/(S138*T138)</f>
        <v>2180887.6685456787</v>
      </c>
      <c r="W138" s="67">
        <v>0</v>
      </c>
      <c r="X138" s="266" t="s">
        <v>238</v>
      </c>
      <c r="Y138" s="137"/>
      <c r="Z138" s="137"/>
      <c r="AA138" s="137"/>
      <c r="AC138" s="67">
        <v>0</v>
      </c>
      <c r="AD138" s="273" t="s">
        <v>0</v>
      </c>
      <c r="AE138" s="137"/>
      <c r="AF138" s="137"/>
      <c r="AG138" s="139"/>
    </row>
    <row r="141" spans="1:204" s="194" customFormat="1" x14ac:dyDescent="0.25">
      <c r="A141" s="200" t="s">
        <v>243</v>
      </c>
      <c r="C141" s="236" t="s">
        <v>220</v>
      </c>
      <c r="D141" s="294"/>
      <c r="E141" s="195"/>
      <c r="F141" s="196"/>
      <c r="G141" s="196"/>
      <c r="H141" s="196"/>
      <c r="I141" s="196"/>
      <c r="J141" s="196"/>
      <c r="K141" s="197"/>
      <c r="L141" s="197"/>
      <c r="M141" s="198"/>
      <c r="N141" s="294"/>
      <c r="R141" s="196"/>
      <c r="S141" s="196"/>
      <c r="T141" s="196"/>
      <c r="U141" s="197"/>
      <c r="V141" s="197"/>
      <c r="W141" s="199"/>
      <c r="X141" s="197"/>
      <c r="Y141" s="197"/>
      <c r="Z141" s="197"/>
      <c r="AA141" s="197"/>
      <c r="AB141" s="197"/>
      <c r="AC141" s="199"/>
      <c r="AD141" s="281"/>
      <c r="AE141" s="197"/>
      <c r="AF141" s="197"/>
      <c r="AG141" s="197"/>
      <c r="AH141" s="197"/>
      <c r="AI141" s="197"/>
    </row>
    <row r="142" spans="1:204" x14ac:dyDescent="0.25">
      <c r="B142" t="s">
        <v>310</v>
      </c>
      <c r="C142" t="s">
        <v>309</v>
      </c>
    </row>
    <row r="143" spans="1:204" s="1" customFormat="1" x14ac:dyDescent="0.25">
      <c r="C143" s="202">
        <v>1901</v>
      </c>
      <c r="D143" s="282">
        <v>1902</v>
      </c>
      <c r="E143" s="204">
        <v>1903</v>
      </c>
      <c r="F143" s="203">
        <v>1904</v>
      </c>
      <c r="G143" s="203">
        <v>1905</v>
      </c>
      <c r="H143" s="203">
        <v>1906</v>
      </c>
      <c r="I143" s="203">
        <v>1907</v>
      </c>
      <c r="J143" s="203">
        <v>1908</v>
      </c>
      <c r="K143" s="203">
        <v>1909</v>
      </c>
      <c r="L143" s="203">
        <v>1910</v>
      </c>
      <c r="M143" s="205">
        <v>1911</v>
      </c>
      <c r="N143" s="282">
        <v>1912</v>
      </c>
      <c r="O143" s="203">
        <v>1913</v>
      </c>
      <c r="P143" s="203">
        <v>1914</v>
      </c>
      <c r="Q143" s="203">
        <v>1915</v>
      </c>
      <c r="R143" s="203">
        <v>1916</v>
      </c>
      <c r="S143" s="203">
        <v>1917</v>
      </c>
      <c r="T143" s="203">
        <v>1918</v>
      </c>
      <c r="U143" s="203">
        <v>1919</v>
      </c>
      <c r="V143" s="203">
        <v>1920</v>
      </c>
      <c r="W143" s="205">
        <v>1921</v>
      </c>
      <c r="X143" s="203">
        <v>1922</v>
      </c>
      <c r="Y143" s="203">
        <v>1923</v>
      </c>
      <c r="Z143" s="203"/>
      <c r="AA143" s="203">
        <v>1924</v>
      </c>
      <c r="AB143" s="203">
        <v>1925</v>
      </c>
      <c r="AC143" s="205">
        <v>1926</v>
      </c>
      <c r="AD143" s="282">
        <v>1927</v>
      </c>
      <c r="AE143" s="203">
        <v>1928</v>
      </c>
      <c r="AF143" s="203"/>
      <c r="AG143" s="203">
        <v>1929</v>
      </c>
      <c r="AH143" s="203">
        <v>1930</v>
      </c>
      <c r="AI143" s="203">
        <v>1931</v>
      </c>
      <c r="AJ143" s="203">
        <v>1932</v>
      </c>
      <c r="AK143" s="203">
        <v>1933</v>
      </c>
      <c r="AL143" s="203">
        <v>1934</v>
      </c>
      <c r="AM143" s="203">
        <v>1935</v>
      </c>
      <c r="AN143" s="203">
        <v>1936</v>
      </c>
      <c r="AO143" s="203">
        <v>1937</v>
      </c>
      <c r="AP143" s="203">
        <v>1938</v>
      </c>
      <c r="AQ143" s="203">
        <v>1939</v>
      </c>
      <c r="AR143" s="203">
        <v>1940</v>
      </c>
      <c r="AS143" s="203">
        <v>1941</v>
      </c>
      <c r="AT143" s="203">
        <v>1942</v>
      </c>
      <c r="AU143" s="203">
        <v>1943</v>
      </c>
      <c r="AV143" s="203">
        <v>1944</v>
      </c>
      <c r="AW143" s="203">
        <v>1945</v>
      </c>
      <c r="AX143" s="203">
        <v>1946</v>
      </c>
      <c r="AY143" s="203">
        <v>1947</v>
      </c>
      <c r="AZ143" s="203">
        <v>1948</v>
      </c>
      <c r="BA143" s="203">
        <v>1949</v>
      </c>
      <c r="BB143" s="203">
        <v>1950</v>
      </c>
      <c r="BC143" s="203">
        <v>1951</v>
      </c>
      <c r="BD143" s="203">
        <v>1952</v>
      </c>
      <c r="BE143" s="203">
        <v>1953</v>
      </c>
      <c r="BF143" s="203">
        <v>1954</v>
      </c>
      <c r="BG143" s="203">
        <v>1955</v>
      </c>
      <c r="BH143" s="203">
        <v>1956</v>
      </c>
      <c r="BI143" s="203">
        <v>1957</v>
      </c>
      <c r="BJ143" s="203">
        <v>1958</v>
      </c>
      <c r="BK143" s="203">
        <v>1959</v>
      </c>
      <c r="BL143" s="203">
        <v>1960</v>
      </c>
      <c r="BM143" s="203">
        <v>1961</v>
      </c>
      <c r="BN143" s="203">
        <v>1962</v>
      </c>
      <c r="BO143" s="203">
        <v>1963</v>
      </c>
      <c r="BP143" s="203">
        <v>1964</v>
      </c>
      <c r="BQ143" s="203">
        <v>1965</v>
      </c>
      <c r="BR143" s="203">
        <v>1966</v>
      </c>
      <c r="BS143" s="203">
        <v>1967</v>
      </c>
      <c r="BT143" s="203">
        <v>1968</v>
      </c>
      <c r="BU143" s="203">
        <v>1969</v>
      </c>
      <c r="BV143" s="203">
        <v>1970</v>
      </c>
      <c r="BW143" s="203">
        <v>1971</v>
      </c>
      <c r="BX143" s="203">
        <v>1972</v>
      </c>
      <c r="BY143" s="203">
        <v>1973</v>
      </c>
      <c r="BZ143" s="203">
        <v>1974</v>
      </c>
      <c r="CA143" s="203">
        <v>1975</v>
      </c>
      <c r="CB143" s="203">
        <v>1976</v>
      </c>
      <c r="CC143" s="203">
        <v>1977</v>
      </c>
      <c r="CD143" s="203">
        <v>1978</v>
      </c>
      <c r="CE143" s="203">
        <v>1979</v>
      </c>
      <c r="CF143" s="203">
        <v>1980</v>
      </c>
      <c r="CG143" s="203">
        <v>1981</v>
      </c>
      <c r="CH143" s="203">
        <v>1982</v>
      </c>
      <c r="CI143" s="203">
        <v>1983</v>
      </c>
      <c r="CJ143" s="203">
        <v>1984</v>
      </c>
      <c r="CK143" s="203">
        <v>1985</v>
      </c>
      <c r="CL143" s="203">
        <v>1986</v>
      </c>
      <c r="CM143" s="203">
        <v>1987</v>
      </c>
      <c r="CN143" s="203">
        <v>1988</v>
      </c>
      <c r="CO143" s="203">
        <v>1989</v>
      </c>
      <c r="CP143" s="203">
        <v>1990</v>
      </c>
      <c r="CQ143" s="203">
        <v>1991</v>
      </c>
      <c r="CR143" s="203">
        <v>1992</v>
      </c>
      <c r="CS143" s="203">
        <v>1993</v>
      </c>
      <c r="CT143" s="203">
        <v>1994</v>
      </c>
      <c r="CU143" s="203">
        <v>1995</v>
      </c>
      <c r="CV143" s="203">
        <v>1996</v>
      </c>
      <c r="CW143" s="203">
        <v>1997</v>
      </c>
      <c r="CX143" s="203">
        <v>1998</v>
      </c>
      <c r="CY143" s="203">
        <v>1999</v>
      </c>
      <c r="CZ143" s="203">
        <v>2000</v>
      </c>
      <c r="DA143" s="203">
        <v>2001</v>
      </c>
      <c r="DB143" s="203">
        <v>2002</v>
      </c>
      <c r="DC143" s="203">
        <v>2003</v>
      </c>
      <c r="DD143" s="203">
        <v>2004</v>
      </c>
      <c r="DE143" s="203">
        <v>2005</v>
      </c>
      <c r="DF143" s="203">
        <v>2006</v>
      </c>
      <c r="DG143" s="203">
        <v>2007</v>
      </c>
      <c r="DH143" s="209">
        <v>2008</v>
      </c>
      <c r="DI143" s="209">
        <v>2009</v>
      </c>
      <c r="DJ143" s="209">
        <v>2010</v>
      </c>
      <c r="DK143" s="209">
        <v>2011</v>
      </c>
      <c r="DL143" s="209">
        <v>2012</v>
      </c>
      <c r="DM143" s="209">
        <v>2013</v>
      </c>
      <c r="DN143" s="209">
        <v>2014</v>
      </c>
      <c r="DO143" s="209">
        <v>2015</v>
      </c>
      <c r="DP143" s="209">
        <v>2016</v>
      </c>
      <c r="DQ143" s="209">
        <v>2017</v>
      </c>
      <c r="DR143" s="209">
        <v>2018</v>
      </c>
      <c r="DS143" s="209">
        <v>2019</v>
      </c>
      <c r="DT143" s="209">
        <v>2020</v>
      </c>
      <c r="DU143" s="209">
        <v>2021</v>
      </c>
      <c r="DV143" s="209">
        <v>2022</v>
      </c>
      <c r="DW143" s="209">
        <v>2023</v>
      </c>
      <c r="DX143" s="209">
        <v>2024</v>
      </c>
      <c r="DY143" s="209">
        <v>2025</v>
      </c>
      <c r="DZ143" s="209">
        <v>2026</v>
      </c>
      <c r="EA143" s="209">
        <v>2027</v>
      </c>
      <c r="EB143" s="209">
        <v>2028</v>
      </c>
      <c r="EC143" s="209">
        <v>2029</v>
      </c>
      <c r="ED143" s="209">
        <v>2030</v>
      </c>
      <c r="EE143" s="209">
        <v>2031</v>
      </c>
      <c r="EF143" s="201"/>
      <c r="EG143" s="201"/>
      <c r="EH143" s="201"/>
      <c r="EI143" s="201"/>
      <c r="EJ143" s="201"/>
      <c r="EK143" s="201"/>
      <c r="EL143" s="201"/>
      <c r="EM143" s="201"/>
      <c r="EN143" s="201"/>
      <c r="EO143" s="201"/>
      <c r="EP143" s="201"/>
      <c r="EQ143" s="201"/>
      <c r="ER143" s="201"/>
      <c r="ES143" s="201"/>
      <c r="ET143" s="201"/>
      <c r="EU143" s="201"/>
      <c r="EV143" s="201"/>
      <c r="EW143" s="201"/>
      <c r="EX143" s="201"/>
      <c r="EY143" s="201"/>
      <c r="EZ143" s="201"/>
      <c r="FA143" s="201"/>
      <c r="FB143" s="201"/>
      <c r="FC143" s="201"/>
      <c r="FD143" s="201"/>
      <c r="FE143" s="201"/>
      <c r="FF143" s="201"/>
      <c r="FG143" s="201"/>
      <c r="FH143" s="201"/>
      <c r="FI143" s="201"/>
      <c r="FJ143" s="201"/>
      <c r="FK143" s="201"/>
      <c r="FL143" s="201"/>
      <c r="FM143" s="201"/>
      <c r="FN143" s="201"/>
      <c r="FO143" s="201"/>
      <c r="FP143" s="201"/>
      <c r="FQ143" s="201"/>
      <c r="FR143" s="201"/>
      <c r="FS143" s="201"/>
      <c r="FT143" s="201"/>
      <c r="FU143" s="201"/>
      <c r="FV143" s="201"/>
      <c r="FW143" s="201"/>
      <c r="FX143" s="201"/>
      <c r="FY143" s="201"/>
      <c r="FZ143" s="201"/>
      <c r="GA143" s="201"/>
      <c r="GB143" s="201"/>
      <c r="GC143" s="201"/>
      <c r="GD143" s="201"/>
      <c r="GE143" s="201"/>
      <c r="GF143" s="201"/>
      <c r="GG143" s="201"/>
      <c r="GH143" s="201"/>
      <c r="GI143" s="201"/>
      <c r="GJ143" s="201"/>
      <c r="GK143" s="201"/>
      <c r="GL143" s="201"/>
      <c r="GM143" s="201"/>
      <c r="GN143" s="201"/>
      <c r="GO143" s="201"/>
      <c r="GP143" s="201"/>
      <c r="GQ143" s="201"/>
      <c r="GR143" s="201"/>
      <c r="GS143" s="201"/>
      <c r="GT143" s="201"/>
      <c r="GU143" s="201"/>
      <c r="GV143" s="201"/>
    </row>
    <row r="144" spans="1:204" x14ac:dyDescent="0.25">
      <c r="A144" t="s">
        <v>70</v>
      </c>
      <c r="B144" t="s">
        <v>44</v>
      </c>
      <c r="C144" s="206">
        <v>22.988385522921249</v>
      </c>
      <c r="D144" s="283">
        <v>23.595335386960247</v>
      </c>
      <c r="E144" s="207">
        <v>24.218310218785241</v>
      </c>
      <c r="F144" s="138">
        <v>24.857733116921764</v>
      </c>
      <c r="G144" s="138">
        <v>25.51403835073603</v>
      </c>
      <c r="H144" s="138">
        <v>26.187671655372604</v>
      </c>
      <c r="I144" s="138">
        <v>26.879090534479104</v>
      </c>
      <c r="J144" s="138">
        <v>27.588764570923612</v>
      </c>
      <c r="K144" s="138">
        <v>28.317175745715762</v>
      </c>
      <c r="L144" s="138">
        <v>29.064818765348164</v>
      </c>
      <c r="M144" s="208">
        <v>29.832201397780388</v>
      </c>
      <c r="N144" s="283">
        <v>30.619844817293824</v>
      </c>
      <c r="O144" s="138">
        <v>31.428283958451484</v>
      </c>
      <c r="P144" s="138">
        <v>32.258067879403285</v>
      </c>
      <c r="Q144" s="138">
        <v>33.109760134783407</v>
      </c>
      <c r="R144" s="138">
        <v>33.98393915845314</v>
      </c>
      <c r="S144" s="138">
        <v>34.881198656349</v>
      </c>
      <c r="T144" s="138">
        <v>35.802148009703068</v>
      </c>
      <c r="U144" s="138">
        <v>36.7474126889093</v>
      </c>
      <c r="V144" s="138">
        <v>37.717634678316941</v>
      </c>
      <c r="W144" s="208">
        <v>38.71347291223951</v>
      </c>
      <c r="X144" s="138">
        <v>39.735603722475517</v>
      </c>
      <c r="Y144" s="138">
        <v>40.784721297644808</v>
      </c>
      <c r="Z144" s="138"/>
      <c r="AA144" s="138">
        <v>41.861538154652536</v>
      </c>
      <c r="AB144" s="138">
        <v>42.966785622600909</v>
      </c>
      <c r="AC144" s="208">
        <v>44.101214339477437</v>
      </c>
      <c r="AD144" s="283">
        <v>45.265594761956933</v>
      </c>
      <c r="AE144" s="138">
        <v>46.460717688663571</v>
      </c>
      <c r="AF144" s="138"/>
      <c r="AG144" s="138">
        <v>47.687394797248317</v>
      </c>
      <c r="AH144" s="138">
        <v>48.946459195646568</v>
      </c>
      <c r="AI144" s="138">
        <v>50.238765987890275</v>
      </c>
      <c r="AJ144" s="138">
        <v>51.565192854858971</v>
      </c>
      <c r="AK144" s="138">
        <v>52.926640650364021</v>
      </c>
      <c r="AL144" s="138">
        <v>54.324034012970955</v>
      </c>
      <c r="AM144" s="138">
        <v>55.7583219939754</v>
      </c>
      <c r="AN144" s="138">
        <v>57.230478701959193</v>
      </c>
      <c r="AO144" s="138">
        <v>58.70764622582729</v>
      </c>
      <c r="AP144" s="138">
        <v>60.190041180848176</v>
      </c>
      <c r="AQ144" s="138">
        <v>61.677870603236777</v>
      </c>
      <c r="AR144" s="138">
        <v>63.171332776953996</v>
      </c>
      <c r="AS144" s="138">
        <v>64.670617973783436</v>
      </c>
      <c r="AT144" s="138">
        <v>66.1759091176162</v>
      </c>
      <c r="AU144" s="138">
        <v>67.687382382276638</v>
      </c>
      <c r="AV144" s="138">
        <v>69.205207730890024</v>
      </c>
      <c r="AW144" s="138">
        <v>70.729549403674966</v>
      </c>
      <c r="AX144" s="138">
        <v>72.260566360103638</v>
      </c>
      <c r="AY144" s="138">
        <v>73.798412680577016</v>
      </c>
      <c r="AZ144" s="138">
        <v>75.343237932088059</v>
      </c>
      <c r="BA144" s="138">
        <v>76.895187501773037</v>
      </c>
      <c r="BB144" s="138">
        <v>78.454402901757703</v>
      </c>
      <c r="BC144" s="138">
        <v>80.02102204828762</v>
      </c>
      <c r="BD144" s="138">
        <v>81.595179517768187</v>
      </c>
      <c r="BE144" s="138">
        <v>83.177006782029096</v>
      </c>
      <c r="BF144" s="138">
        <v>84.766632424856837</v>
      </c>
      <c r="BG144" s="138">
        <v>86.364182341607204</v>
      </c>
      <c r="BH144" s="138">
        <v>87.969779923502742</v>
      </c>
      <c r="BI144" s="138">
        <v>89.583546228045975</v>
      </c>
      <c r="BJ144" s="138">
        <v>91.205600136821062</v>
      </c>
      <c r="BK144" s="138">
        <v>92.836058501822365</v>
      </c>
      <c r="BL144" s="138">
        <v>94.475036281328485</v>
      </c>
      <c r="BM144" s="138">
        <v>96.122646666233635</v>
      </c>
      <c r="BN144" s="138">
        <v>97.77900119765809</v>
      </c>
      <c r="BO144" s="138">
        <v>99.444209876574661</v>
      </c>
      <c r="BP144" s="138">
        <v>101.11838126611696</v>
      </c>
      <c r="BQ144" s="138">
        <v>102.80162258716962</v>
      </c>
      <c r="BR144" s="138">
        <v>107.9105504918405</v>
      </c>
      <c r="BS144" s="138">
        <v>112.35246581329997</v>
      </c>
      <c r="BT144" s="138">
        <v>119.79473974512486</v>
      </c>
      <c r="BU144" s="138">
        <v>127.90575966729374</v>
      </c>
      <c r="BV144" s="138">
        <v>134.99975804556072</v>
      </c>
      <c r="BW144" s="138">
        <v>138.3007901792524</v>
      </c>
      <c r="BX144" s="138">
        <v>144.77291326219242</v>
      </c>
      <c r="BY144" s="138">
        <v>152.76477353286026</v>
      </c>
      <c r="BZ144" s="138">
        <v>149.61291156695955</v>
      </c>
      <c r="CA144" s="138">
        <v>145.3873164072246</v>
      </c>
      <c r="CB144" s="138">
        <v>153.1507768883699</v>
      </c>
      <c r="CC144" s="138">
        <v>156.08387819041602</v>
      </c>
      <c r="CD144" s="138">
        <v>159.40292669583144</v>
      </c>
      <c r="CE144" s="138">
        <v>163.16694199044207</v>
      </c>
      <c r="CF144" s="138">
        <v>157.75755077477731</v>
      </c>
      <c r="CG144" s="138">
        <v>154.15240629356583</v>
      </c>
      <c r="CH144" s="138">
        <v>149.18251530855534</v>
      </c>
      <c r="CI144" s="138">
        <v>149.06468323288257</v>
      </c>
      <c r="CJ144" s="138">
        <v>155.78251854252895</v>
      </c>
      <c r="CK144" s="138">
        <v>157.37181724763269</v>
      </c>
      <c r="CL144" s="138">
        <v>159.18840528365757</v>
      </c>
      <c r="CM144" s="138">
        <v>163.33767121653034</v>
      </c>
      <c r="CN144" s="138">
        <v>168.74964982842027</v>
      </c>
      <c r="CO144" s="138">
        <v>171.80451958805833</v>
      </c>
      <c r="CP144" s="138">
        <v>173.27951734281203</v>
      </c>
      <c r="CQ144" s="138">
        <v>174.72709445161814</v>
      </c>
      <c r="CR144" s="138">
        <v>176.52140512294196</v>
      </c>
      <c r="CS144" s="138">
        <v>178.84284433909539</v>
      </c>
      <c r="CT144" s="138">
        <v>181.64312309123372</v>
      </c>
      <c r="CU144" s="138">
        <v>185.62002010070779</v>
      </c>
      <c r="CV144" s="138">
        <v>191.23272120190757</v>
      </c>
      <c r="CW144" s="138">
        <v>192.51892750257807</v>
      </c>
      <c r="CX144" s="138">
        <v>193.74401807405619</v>
      </c>
      <c r="CY144" s="138">
        <v>196.45891586337103</v>
      </c>
      <c r="CZ144" s="138">
        <v>200.49752708436449</v>
      </c>
      <c r="DA144" s="138">
        <v>198.89412535504187</v>
      </c>
      <c r="DB144" s="138">
        <v>200.01564865267051</v>
      </c>
      <c r="DC144" s="138">
        <v>201.64011513678392</v>
      </c>
      <c r="DD144" s="138">
        <v>205.03540821750317</v>
      </c>
      <c r="DE144" s="138">
        <v>205.81573275068806</v>
      </c>
      <c r="DF144" s="138">
        <v>204.92977585236792</v>
      </c>
      <c r="DG144" s="138">
        <v>204.96160714282468</v>
      </c>
      <c r="DH144" s="146">
        <v>205.27349595263044</v>
      </c>
      <c r="DI144" s="146">
        <v>207.99622997841482</v>
      </c>
      <c r="DJ144" s="146">
        <v>210.63664637760004</v>
      </c>
      <c r="DK144" s="146">
        <v>213.19611998644925</v>
      </c>
      <c r="DL144" s="146">
        <v>215.67602564122564</v>
      </c>
      <c r="DM144" s="146">
        <v>218.07773817819245</v>
      </c>
      <c r="DN144" s="146">
        <v>220.40263243361284</v>
      </c>
      <c r="DO144" s="146">
        <v>222.65208324375004</v>
      </c>
      <c r="DP144" s="146">
        <v>224.82746544486722</v>
      </c>
      <c r="DQ144" s="146">
        <v>226.93015387322768</v>
      </c>
      <c r="DR144" s="146">
        <v>228.96152336509445</v>
      </c>
      <c r="DS144" s="146">
        <v>230.92294875673085</v>
      </c>
      <c r="DT144" s="146">
        <v>232.81580488439999</v>
      </c>
      <c r="DU144" s="146">
        <v>234.64146658436525</v>
      </c>
      <c r="DV144" s="146">
        <v>236.40130869288964</v>
      </c>
      <c r="DW144" s="146">
        <v>238.09670604623645</v>
      </c>
      <c r="DX144" s="146">
        <v>239.72903348066885</v>
      </c>
      <c r="DY144" s="146">
        <v>241.29966583245005</v>
      </c>
      <c r="DZ144" s="146">
        <v>242.80997793784326</v>
      </c>
      <c r="EA144" s="146">
        <v>244.26134463311163</v>
      </c>
      <c r="EB144" s="146">
        <v>245.65514075451847</v>
      </c>
      <c r="EC144" s="146">
        <v>246.99274113832683</v>
      </c>
      <c r="ED144" s="146">
        <v>248.27552062080005</v>
      </c>
      <c r="EE144" s="146">
        <v>249.50485403820124</v>
      </c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8"/>
      <c r="FL144" s="138"/>
      <c r="FM144" s="138"/>
      <c r="FN144" s="138"/>
      <c r="FO144" s="138"/>
      <c r="FP144" s="138"/>
      <c r="FQ144" s="138"/>
      <c r="FR144" s="138"/>
      <c r="FS144" s="138"/>
      <c r="FT144" s="138"/>
      <c r="FU144" s="138"/>
      <c r="FV144" s="138"/>
      <c r="FW144" s="138"/>
      <c r="FX144" s="138"/>
      <c r="FY144" s="138"/>
      <c r="FZ144" s="138"/>
      <c r="GA144" s="138"/>
      <c r="GB144" s="138"/>
      <c r="GC144" s="138"/>
      <c r="GD144" s="138"/>
      <c r="GE144" s="138"/>
      <c r="GF144" s="138"/>
      <c r="GG144" s="138"/>
      <c r="GH144" s="138"/>
      <c r="GI144" s="138"/>
      <c r="GJ144" s="138"/>
      <c r="GK144" s="138"/>
      <c r="GL144" s="138"/>
      <c r="GM144" s="138"/>
      <c r="GN144" s="138"/>
      <c r="GO144" s="138"/>
      <c r="GP144" s="138"/>
      <c r="GQ144" s="138"/>
      <c r="GR144" s="138"/>
      <c r="GS144" s="138"/>
      <c r="GT144" s="138"/>
      <c r="GU144" s="138"/>
      <c r="GV144" s="138"/>
    </row>
    <row r="145" spans="1:204" x14ac:dyDescent="0.25">
      <c r="A145" t="s">
        <v>71</v>
      </c>
      <c r="B145" t="s">
        <v>205</v>
      </c>
      <c r="C145" s="206">
        <v>1.0307388321952911</v>
      </c>
      <c r="D145" s="283">
        <v>1.1100013137460683</v>
      </c>
      <c r="E145" s="207">
        <v>1.1923881020000815</v>
      </c>
      <c r="F145" s="138">
        <v>1.2779861404967809</v>
      </c>
      <c r="G145" s="138">
        <v>1.366883445184508</v>
      </c>
      <c r="H145" s="138">
        <v>1.4591690253336163</v>
      </c>
      <c r="I145" s="138">
        <v>1.5549327954058407</v>
      </c>
      <c r="J145" s="138">
        <v>1.6542654772333212</v>
      </c>
      <c r="K145" s="138">
        <v>1.7572584918206606</v>
      </c>
      <c r="L145" s="138">
        <v>1.8640038400411523</v>
      </c>
      <c r="M145" s="208">
        <v>1.9745939714533107</v>
      </c>
      <c r="N145" s="283">
        <v>2.0891216404166979</v>
      </c>
      <c r="O145" s="138">
        <v>2.2076797486356878</v>
      </c>
      <c r="P145" s="138">
        <v>2.3303611732070504</v>
      </c>
      <c r="Q145" s="138">
        <v>2.4572585791908237</v>
      </c>
      <c r="R145" s="138">
        <v>2.5884642156650326</v>
      </c>
      <c r="S145" s="138">
        <v>2.724069694161757</v>
      </c>
      <c r="T145" s="138">
        <v>2.8641657483159348</v>
      </c>
      <c r="U145" s="138">
        <v>3.0088419734882619</v>
      </c>
      <c r="V145" s="138">
        <v>3.158186545049003</v>
      </c>
      <c r="W145" s="208">
        <v>3.3122859139318894</v>
      </c>
      <c r="X145" s="138">
        <v>3.4712244779836277</v>
      </c>
      <c r="Y145" s="138">
        <v>3.6350842275476989</v>
      </c>
      <c r="Z145" s="138"/>
      <c r="AA145" s="138">
        <v>3.8039443636280654</v>
      </c>
      <c r="AB145" s="138">
        <v>3.9778808868808886</v>
      </c>
      <c r="AC145" s="208">
        <v>4.1569661555789139</v>
      </c>
      <c r="AD145" s="283">
        <v>4.3412684105838908</v>
      </c>
      <c r="AE145" s="138">
        <v>4.5308512652469366</v>
      </c>
      <c r="AF145" s="138"/>
      <c r="AG145" s="138">
        <v>4.7257731580348423</v>
      </c>
      <c r="AH145" s="138">
        <v>4.9260867655514362</v>
      </c>
      <c r="AI145" s="138">
        <v>5.1318383734869792</v>
      </c>
      <c r="AJ145" s="138">
        <v>5.3430672028841197</v>
      </c>
      <c r="AK145" s="138">
        <v>5.5598046889582511</v>
      </c>
      <c r="AL145" s="138">
        <v>5.7820737095477641</v>
      </c>
      <c r="AM145" s="138">
        <v>6.0098877601016909</v>
      </c>
      <c r="AN145" s="138">
        <v>6.2432500719318913</v>
      </c>
      <c r="AO145" s="138">
        <v>6.5160104088051343</v>
      </c>
      <c r="AP145" s="138">
        <v>6.828958194140367</v>
      </c>
      <c r="AQ145" s="138">
        <v>7.1829062398600927</v>
      </c>
      <c r="AR145" s="138">
        <v>7.5786894895997143</v>
      </c>
      <c r="AS145" s="138">
        <v>8.017163791368187</v>
      </c>
      <c r="AT145" s="138">
        <v>8.4992046846480669</v>
      </c>
      <c r="AU145" s="138">
        <v>9.0257061882707177</v>
      </c>
      <c r="AV145" s="138">
        <v>9.5975795764708245</v>
      </c>
      <c r="AW145" s="138">
        <v>10.215752131363221</v>
      </c>
      <c r="AX145" s="138">
        <v>10.88116586073002</v>
      </c>
      <c r="AY145" s="138">
        <v>11.594776170489141</v>
      </c>
      <c r="AZ145" s="138">
        <v>12.35755048156042</v>
      </c>
      <c r="BA145" s="138">
        <v>13.170466781069043</v>
      </c>
      <c r="BB145" s="138">
        <v>14.034512097950509</v>
      </c>
      <c r="BC145" s="138">
        <v>14.950680893049853</v>
      </c>
      <c r="BD145" s="138">
        <v>15.919973353758371</v>
      </c>
      <c r="BE145" s="138">
        <v>16.9433935831076</v>
      </c>
      <c r="BF145" s="138">
        <v>18.021947673050104</v>
      </c>
      <c r="BG145" s="138">
        <v>19.156641651403078</v>
      </c>
      <c r="BH145" s="138">
        <v>20.348479291622318</v>
      </c>
      <c r="BI145" s="138">
        <v>21.598459774206592</v>
      </c>
      <c r="BJ145" s="138">
        <v>22.907575188115192</v>
      </c>
      <c r="BK145" s="138">
        <v>24.27680786011058</v>
      </c>
      <c r="BL145" s="138">
        <v>25.707127499415634</v>
      </c>
      <c r="BM145" s="138">
        <v>27.199488144506617</v>
      </c>
      <c r="BN145" s="138">
        <v>28.754824898235771</v>
      </c>
      <c r="BO145" s="138">
        <v>30.374050436808854</v>
      </c>
      <c r="BP145" s="138">
        <v>32.058051277413945</v>
      </c>
      <c r="BQ145" s="138">
        <v>33.807683788522041</v>
      </c>
      <c r="BR145" s="138">
        <v>35.730200031309465</v>
      </c>
      <c r="BS145" s="138">
        <v>37.302688335486245</v>
      </c>
      <c r="BT145" s="138">
        <v>38.80010863781046</v>
      </c>
      <c r="BU145" s="138">
        <v>40.33830334797463</v>
      </c>
      <c r="BV145" s="138">
        <v>42.474965243873676</v>
      </c>
      <c r="BW145" s="138">
        <v>44.61329014681273</v>
      </c>
      <c r="BX145" s="138">
        <v>47.040987430383211</v>
      </c>
      <c r="BY145" s="138">
        <v>49.096599841591562</v>
      </c>
      <c r="BZ145" s="138">
        <v>51.460036806694752</v>
      </c>
      <c r="CA145" s="138">
        <v>54.251499414543147</v>
      </c>
      <c r="CB145" s="138">
        <v>56.88629126124637</v>
      </c>
      <c r="CC145" s="138">
        <v>59.462368218037895</v>
      </c>
      <c r="CD145" s="138">
        <v>62.076209581970474</v>
      </c>
      <c r="CE145" s="138">
        <v>63.608690147494819</v>
      </c>
      <c r="CF145" s="138">
        <v>63.316586623910887</v>
      </c>
      <c r="CG145" s="138">
        <v>63.434978192604675</v>
      </c>
      <c r="CH145" s="138">
        <v>64.906034002435533</v>
      </c>
      <c r="CI145" s="138">
        <v>65.978002040105096</v>
      </c>
      <c r="CJ145" s="138">
        <v>68.236956362795041</v>
      </c>
      <c r="CK145" s="138">
        <v>70.582229075368446</v>
      </c>
      <c r="CL145" s="138">
        <v>71.955706611789566</v>
      </c>
      <c r="CM145" s="138">
        <v>74.041607832631527</v>
      </c>
      <c r="CN145" s="138">
        <v>75.114918251999981</v>
      </c>
      <c r="CO145" s="138">
        <v>74.537977212000072</v>
      </c>
      <c r="CP145" s="138">
        <v>73.92888154800012</v>
      </c>
      <c r="CQ145" s="138">
        <v>70.511240779578984</v>
      </c>
      <c r="CR145" s="138">
        <v>65.797525388842118</v>
      </c>
      <c r="CS145" s="138">
        <v>60.895121940000074</v>
      </c>
      <c r="CT145" s="138">
        <v>55.80605111494738</v>
      </c>
      <c r="CU145" s="138">
        <v>53.810053711579044</v>
      </c>
      <c r="CV145" s="138">
        <v>53.018562395538289</v>
      </c>
      <c r="CW145" s="138">
        <v>50.971505656362368</v>
      </c>
      <c r="CX145" s="138">
        <v>50.401365347543972</v>
      </c>
      <c r="CY145" s="138">
        <v>49.858605882180179</v>
      </c>
      <c r="CZ145" s="138">
        <v>50.690922217862472</v>
      </c>
      <c r="DA145" s="138">
        <v>50.957708262335935</v>
      </c>
      <c r="DB145" s="138">
        <v>51.73178635457257</v>
      </c>
      <c r="DC145" s="138">
        <v>52.385652585361505</v>
      </c>
      <c r="DD145" s="138">
        <v>53.481982930823115</v>
      </c>
      <c r="DE145" s="138">
        <v>53.673714891842799</v>
      </c>
      <c r="DF145" s="138">
        <v>55.452299026126227</v>
      </c>
      <c r="DG145" s="138">
        <v>55.684180195526416</v>
      </c>
      <c r="DH145" s="146">
        <v>50.182651477128957</v>
      </c>
      <c r="DI145" s="146">
        <v>50.86859324117016</v>
      </c>
      <c r="DJ145" s="146">
        <v>51.670214313599999</v>
      </c>
      <c r="DK145" s="146">
        <v>52.581451997003768</v>
      </c>
      <c r="DL145" s="146">
        <v>53.596356691157766</v>
      </c>
      <c r="DM145" s="146">
        <v>54.709091893029388</v>
      </c>
      <c r="DN145" s="146">
        <v>55.913934196776978</v>
      </c>
      <c r="DO145" s="146">
        <v>57.205273293750011</v>
      </c>
      <c r="DP145" s="146">
        <v>58.577611972488995</v>
      </c>
      <c r="DQ145" s="146">
        <v>60.025566118725372</v>
      </c>
      <c r="DR145" s="146">
        <v>61.54386471538178</v>
      </c>
      <c r="DS145" s="146">
        <v>63.127349842571775</v>
      </c>
      <c r="DT145" s="146">
        <v>64.770976677600032</v>
      </c>
      <c r="DU145" s="146">
        <v>66.469813494962182</v>
      </c>
      <c r="DV145" s="146">
        <v>68.219041666344992</v>
      </c>
      <c r="DW145" s="146">
        <v>70.013955660626195</v>
      </c>
      <c r="DX145" s="146">
        <v>71.84996304387461</v>
      </c>
      <c r="DY145" s="146">
        <v>73.722584479350033</v>
      </c>
      <c r="DZ145" s="146">
        <v>75.627453727503394</v>
      </c>
      <c r="EA145" s="146">
        <v>77.560317645976582</v>
      </c>
      <c r="EB145" s="146">
        <v>79.517036189602607</v>
      </c>
      <c r="EC145" s="146">
        <v>81.493582410405409</v>
      </c>
      <c r="ED145" s="146">
        <v>83.486042457600036</v>
      </c>
      <c r="EE145" s="146">
        <v>85.490615577592607</v>
      </c>
      <c r="EF145" s="138"/>
      <c r="EG145" s="138"/>
      <c r="EH145" s="138"/>
      <c r="EI145" s="138"/>
      <c r="EJ145" s="138"/>
      <c r="EK145" s="138"/>
      <c r="EL145" s="138"/>
      <c r="EM145" s="138"/>
      <c r="EN145" s="138"/>
      <c r="EO145" s="138"/>
      <c r="EP145" s="138"/>
      <c r="EQ145" s="138"/>
      <c r="ER145" s="138"/>
      <c r="ES145" s="138"/>
      <c r="ET145" s="138"/>
      <c r="EU145" s="138"/>
      <c r="EV145" s="138"/>
      <c r="EW145" s="138"/>
      <c r="EX145" s="138"/>
      <c r="EY145" s="138"/>
      <c r="EZ145" s="138"/>
      <c r="FA145" s="138"/>
      <c r="FB145" s="138"/>
      <c r="FC145" s="138"/>
      <c r="FD145" s="138"/>
      <c r="FE145" s="138"/>
      <c r="FF145" s="138"/>
      <c r="FG145" s="138"/>
      <c r="FH145" s="138"/>
      <c r="FI145" s="138"/>
      <c r="FJ145" s="138"/>
      <c r="FK145" s="138"/>
      <c r="FL145" s="138"/>
      <c r="FM145" s="138"/>
      <c r="FN145" s="138"/>
      <c r="FO145" s="138"/>
      <c r="FP145" s="138"/>
      <c r="FQ145" s="138"/>
      <c r="FR145" s="138"/>
      <c r="FS145" s="138"/>
      <c r="FT145" s="138"/>
      <c r="FU145" s="138"/>
      <c r="FV145" s="138"/>
      <c r="FW145" s="138"/>
      <c r="FX145" s="138"/>
      <c r="FY145" s="138"/>
      <c r="FZ145" s="138"/>
      <c r="GA145" s="138"/>
      <c r="GB145" s="138"/>
      <c r="GC145" s="138"/>
      <c r="GD145" s="138"/>
      <c r="GE145" s="138"/>
      <c r="GF145" s="138"/>
      <c r="GG145" s="138"/>
      <c r="GH145" s="138"/>
      <c r="GI145" s="138"/>
      <c r="GJ145" s="138"/>
      <c r="GK145" s="138"/>
      <c r="GL145" s="138"/>
      <c r="GM145" s="138"/>
      <c r="GN145" s="138"/>
      <c r="GO145" s="138"/>
      <c r="GP145" s="138"/>
      <c r="GQ145" s="138"/>
      <c r="GR145" s="138"/>
      <c r="GS145" s="138"/>
      <c r="GT145" s="138"/>
      <c r="GU145" s="138"/>
      <c r="GV145" s="138"/>
    </row>
    <row r="146" spans="1:204" x14ac:dyDescent="0.25">
      <c r="A146" t="s">
        <v>218</v>
      </c>
      <c r="B146" t="s">
        <v>152</v>
      </c>
      <c r="C146" s="206">
        <v>0.39206217922870673</v>
      </c>
      <c r="D146" s="283">
        <v>0.41393975656480808</v>
      </c>
      <c r="E146" s="207">
        <v>0.43703813104854239</v>
      </c>
      <c r="F146" s="138">
        <v>0.46142542474172521</v>
      </c>
      <c r="G146" s="138">
        <v>0.48717356100544212</v>
      </c>
      <c r="H146" s="138">
        <v>0.51435847661747103</v>
      </c>
      <c r="I146" s="138">
        <v>0.54306034572613027</v>
      </c>
      <c r="J146" s="138">
        <v>0.57336381630104338</v>
      </c>
      <c r="K146" s="138">
        <v>0.60535825977816082</v>
      </c>
      <c r="L146" s="138">
        <v>0.63913803463529861</v>
      </c>
      <c r="M146" s="208">
        <v>0.67480276467553246</v>
      </c>
      <c r="N146" s="283">
        <v>0.71245763283916663</v>
      </c>
      <c r="O146" s="138">
        <v>0.75221369141078975</v>
      </c>
      <c r="P146" s="138">
        <v>0.79418818953628756</v>
      </c>
      <c r="Q146" s="138">
        <v>0.83850491901572821</v>
      </c>
      <c r="R146" s="138">
        <v>0.88529457939193879</v>
      </c>
      <c r="S146" s="138">
        <v>0.93469516341149617</v>
      </c>
      <c r="T146" s="138">
        <v>0.98685236399494314</v>
      </c>
      <c r="U146" s="138">
        <v>1.041920003916466</v>
      </c>
      <c r="V146" s="138">
        <v>1.1000604894602566</v>
      </c>
      <c r="W146" s="208">
        <v>1.1614452893914871</v>
      </c>
      <c r="X146" s="138">
        <v>1.2262554406544848</v>
      </c>
      <c r="Y146" s="138">
        <v>1.2946820822895198</v>
      </c>
      <c r="Z146" s="138"/>
      <c r="AA146" s="138">
        <v>1.3669270191428418</v>
      </c>
      <c r="AB146" s="138">
        <v>1.4432033170324663</v>
      </c>
      <c r="AC146" s="208">
        <v>1.5237359311249816</v>
      </c>
      <c r="AD146" s="283">
        <v>1.6087623693765967</v>
      </c>
      <c r="AE146" s="138">
        <v>1.6985333929950597</v>
      </c>
      <c r="AF146" s="138"/>
      <c r="AG146" s="138">
        <v>1.7933137559882555</v>
      </c>
      <c r="AH146" s="138">
        <v>1.8933829859805755</v>
      </c>
      <c r="AI146" s="138">
        <v>1.999036208599851</v>
      </c>
      <c r="AJ146" s="138">
        <v>2.1105850178661445</v>
      </c>
      <c r="AK146" s="138">
        <v>2.2283583951493635</v>
      </c>
      <c r="AL146" s="138">
        <v>2.3527036794059013</v>
      </c>
      <c r="AM146" s="138">
        <v>2.4839875915557332</v>
      </c>
      <c r="AN146" s="138">
        <v>2.6225973160210865</v>
      </c>
      <c r="AO146" s="138">
        <v>2.7689416426163671</v>
      </c>
      <c r="AP146" s="138">
        <v>2.9234521721570244</v>
      </c>
      <c r="AQ146" s="138">
        <v>3.0865845893429467</v>
      </c>
      <c r="AR146" s="138">
        <v>3.2588200066704052</v>
      </c>
      <c r="AS146" s="138">
        <v>3.4406663833360236</v>
      </c>
      <c r="AT146" s="138">
        <v>3.6326600233174204</v>
      </c>
      <c r="AU146" s="138">
        <v>3.8353671570487027</v>
      </c>
      <c r="AV146" s="138">
        <v>4.0493856113554854</v>
      </c>
      <c r="AW146" s="138">
        <v>4.2753465725744633</v>
      </c>
      <c r="AX146" s="138">
        <v>4.5139164480573317</v>
      </c>
      <c r="AY146" s="138">
        <v>4.7657988315490236</v>
      </c>
      <c r="AZ146" s="138">
        <v>5.0317365782366323</v>
      </c>
      <c r="BA146" s="138">
        <v>5.3125139955887066</v>
      </c>
      <c r="BB146" s="138">
        <v>5.6089591564462493</v>
      </c>
      <c r="BC146" s="138">
        <v>5.9219463411871818</v>
      </c>
      <c r="BD146" s="138">
        <v>6.2523986161667295</v>
      </c>
      <c r="BE146" s="138">
        <v>6.6012905560381556</v>
      </c>
      <c r="BF146" s="138">
        <v>6.9696511179824743</v>
      </c>
      <c r="BG146" s="138">
        <v>7.3585666763239477</v>
      </c>
      <c r="BH146" s="138">
        <v>7.7691842264810234</v>
      </c>
      <c r="BI146" s="138">
        <v>8.2027147677019006</v>
      </c>
      <c r="BJ146" s="138">
        <v>8.6604368745611193</v>
      </c>
      <c r="BK146" s="138">
        <v>9.1437004677502749</v>
      </c>
      <c r="BL146" s="138">
        <v>9.6539307952837579</v>
      </c>
      <c r="BM146" s="138">
        <v>10.192632635860907</v>
      </c>
      <c r="BN146" s="138">
        <v>10.761394736781229</v>
      </c>
      <c r="BO146" s="138">
        <v>11.361894499501032</v>
      </c>
      <c r="BP146" s="138">
        <v>11.99590292665018</v>
      </c>
      <c r="BQ146" s="138">
        <v>12.665289845098801</v>
      </c>
      <c r="BR146" s="138">
        <v>13.79047173998568</v>
      </c>
      <c r="BS146" s="138">
        <v>11.905676668387622</v>
      </c>
      <c r="BT146" s="138">
        <v>14.228447496457685</v>
      </c>
      <c r="BU146" s="138">
        <v>15.517345983535053</v>
      </c>
      <c r="BV146" s="138">
        <v>16.991688693409706</v>
      </c>
      <c r="BW146" s="138">
        <v>18.498721936692963</v>
      </c>
      <c r="BX146" s="138">
        <v>19.445534967267506</v>
      </c>
      <c r="BY146" s="138">
        <v>20.945986669965979</v>
      </c>
      <c r="BZ146" s="138">
        <v>22.135427888151195</v>
      </c>
      <c r="CA146" s="138">
        <v>23.564834200265633</v>
      </c>
      <c r="CB146" s="138">
        <v>25.122152651507744</v>
      </c>
      <c r="CC146" s="138">
        <v>26.854066967712999</v>
      </c>
      <c r="CD146" s="138">
        <v>28.849215940710923</v>
      </c>
      <c r="CE146" s="138">
        <v>31.147215872654105</v>
      </c>
      <c r="CF146" s="138">
        <v>30.678902919019286</v>
      </c>
      <c r="CG146" s="138">
        <v>31.204253189311945</v>
      </c>
      <c r="CH146" s="138">
        <v>32.243933646511131</v>
      </c>
      <c r="CI146" s="138">
        <v>34.026450747652724</v>
      </c>
      <c r="CJ146" s="138">
        <v>36.673550620598313</v>
      </c>
      <c r="CK146" s="138">
        <v>39.241414180442256</v>
      </c>
      <c r="CL146" s="138">
        <v>41.861444609167584</v>
      </c>
      <c r="CM146" s="138">
        <v>44.618680566141649</v>
      </c>
      <c r="CN146" s="138">
        <v>48.050559475934392</v>
      </c>
      <c r="CO146" s="138">
        <v>50.93658115636817</v>
      </c>
      <c r="CP146" s="138">
        <v>52.639902733994603</v>
      </c>
      <c r="CQ146" s="138">
        <v>55.56374678399505</v>
      </c>
      <c r="CR146" s="138">
        <v>58.50304687571731</v>
      </c>
      <c r="CS146" s="138">
        <v>62.426291847782799</v>
      </c>
      <c r="CT146" s="138">
        <v>66.115467898254749</v>
      </c>
      <c r="CU146" s="138">
        <v>71.090705679357072</v>
      </c>
      <c r="CV146" s="138">
        <v>75.283426138207304</v>
      </c>
      <c r="CW146" s="138">
        <v>76.89807446695707</v>
      </c>
      <c r="CX146" s="138">
        <v>75.074863483882183</v>
      </c>
      <c r="CY146" s="138">
        <v>77.774278399650044</v>
      </c>
      <c r="CZ146" s="138">
        <v>81.399981245342047</v>
      </c>
      <c r="DA146" s="138">
        <v>84.066723781408754</v>
      </c>
      <c r="DB146" s="138">
        <v>88.181292891206184</v>
      </c>
      <c r="DC146" s="138">
        <v>96.695945078813565</v>
      </c>
      <c r="DD146" s="138">
        <v>107.99092265092622</v>
      </c>
      <c r="DE146" s="138">
        <v>115.38786439974784</v>
      </c>
      <c r="DF146" s="138">
        <v>123.79807189625953</v>
      </c>
      <c r="DG146" s="138">
        <v>131.68190147553113</v>
      </c>
      <c r="DH146" s="146">
        <v>127.19408074752198</v>
      </c>
      <c r="DI146" s="146">
        <v>131.3397936552729</v>
      </c>
      <c r="DJ146" s="146">
        <v>135.57844070457992</v>
      </c>
      <c r="DK146" s="146">
        <v>139.90935206479116</v>
      </c>
      <c r="DL146" s="146">
        <v>144.33166478404186</v>
      </c>
      <c r="DM146" s="146">
        <v>148.84431735958989</v>
      </c>
      <c r="DN146" s="146">
        <v>153.44604499594567</v>
      </c>
      <c r="DO146" s="146">
        <v>158.13537561981039</v>
      </c>
      <c r="DP146" s="146">
        <v>162.91062671807484</v>
      </c>
      <c r="DQ146" s="146">
        <v>167.76990306143171</v>
      </c>
      <c r="DR146" s="146">
        <v>172.71109537151716</v>
      </c>
      <c r="DS146" s="146">
        <v>177.7318799839318</v>
      </c>
      <c r="DT146" s="146">
        <v>182.829719553019</v>
      </c>
      <c r="DU146" s="146">
        <v>188.00186483695697</v>
      </c>
      <c r="DV146" s="146">
        <v>193.2453575935964</v>
      </c>
      <c r="DW146" s="146">
        <v>198.55703460864325</v>
      </c>
      <c r="DX146" s="146">
        <v>203.93353286832786</v>
      </c>
      <c r="DY146" s="146">
        <v>209.3712958787346</v>
      </c>
      <c r="DZ146" s="146">
        <v>214.86658112360993</v>
      </c>
      <c r="EA146" s="146">
        <v>220.41546864185275</v>
      </c>
      <c r="EB146" s="146">
        <v>226.01387069516255</v>
      </c>
      <c r="EC146" s="146">
        <v>231.65754248562271</v>
      </c>
      <c r="ED146" s="146">
        <v>237.34209387247844</v>
      </c>
      <c r="EE146" s="146">
        <v>243.06300202718054</v>
      </c>
      <c r="EF146" s="138"/>
      <c r="EG146" s="138"/>
      <c r="EH146" s="138"/>
      <c r="EI146" s="138"/>
      <c r="EJ146" s="138"/>
      <c r="EK146" s="138"/>
      <c r="EL146" s="138"/>
      <c r="EM146" s="138"/>
      <c r="EN146" s="138"/>
      <c r="EO146" s="138"/>
      <c r="EP146" s="138"/>
      <c r="EQ146" s="138"/>
      <c r="ER146" s="138"/>
      <c r="ES146" s="138"/>
      <c r="ET146" s="138"/>
      <c r="EU146" s="138"/>
      <c r="EV146" s="138"/>
      <c r="EW146" s="138"/>
      <c r="EX146" s="138"/>
      <c r="EY146" s="138"/>
      <c r="EZ146" s="138"/>
      <c r="FA146" s="138"/>
      <c r="FB146" s="138"/>
      <c r="FC146" s="138"/>
      <c r="FD146" s="138"/>
      <c r="FE146" s="138"/>
      <c r="FF146" s="138"/>
      <c r="FG146" s="138"/>
      <c r="FH146" s="138"/>
      <c r="FI146" s="138"/>
      <c r="FJ146" s="138"/>
      <c r="FK146" s="138"/>
      <c r="FL146" s="138"/>
      <c r="FM146" s="138"/>
      <c r="FN146" s="138"/>
      <c r="FO146" s="138"/>
      <c r="FP146" s="138"/>
      <c r="FQ146" s="138"/>
      <c r="FR146" s="138"/>
      <c r="FS146" s="138"/>
      <c r="FT146" s="138"/>
      <c r="FU146" s="138"/>
      <c r="FV146" s="138"/>
      <c r="FW146" s="138"/>
      <c r="FX146" s="138"/>
      <c r="FY146" s="138"/>
      <c r="FZ146" s="138"/>
      <c r="GA146" s="138"/>
      <c r="GB146" s="138"/>
      <c r="GC146" s="138"/>
      <c r="GD146" s="138"/>
      <c r="GE146" s="138"/>
      <c r="GF146" s="138"/>
      <c r="GG146" s="138"/>
      <c r="GH146" s="138"/>
      <c r="GI146" s="138"/>
      <c r="GJ146" s="138"/>
      <c r="GK146" s="138"/>
      <c r="GL146" s="138"/>
      <c r="GM146" s="138"/>
      <c r="GN146" s="138"/>
      <c r="GO146" s="138"/>
      <c r="GP146" s="138"/>
      <c r="GQ146" s="138"/>
      <c r="GR146" s="138"/>
      <c r="GS146" s="138"/>
      <c r="GT146" s="138"/>
      <c r="GU146" s="138"/>
      <c r="GV146" s="138"/>
    </row>
    <row r="147" spans="1:204" x14ac:dyDescent="0.25">
      <c r="A147" t="s">
        <v>219</v>
      </c>
      <c r="B147" t="s">
        <v>45</v>
      </c>
      <c r="C147" s="206">
        <v>0.63017489030111307</v>
      </c>
      <c r="D147" s="283">
        <v>0.65891687240054475</v>
      </c>
      <c r="E147" s="207">
        <v>0.68896976286481015</v>
      </c>
      <c r="F147" s="138">
        <v>0.72039335161149598</v>
      </c>
      <c r="G147" s="138">
        <v>0.75325015554837371</v>
      </c>
      <c r="H147" s="138">
        <v>0.78760554295014795</v>
      </c>
      <c r="I147" s="138">
        <v>0.82352786350796869</v>
      </c>
      <c r="J147" s="138">
        <v>0.86108858431044166</v>
      </c>
      <c r="K147" s="138">
        <v>0.9003624320266681</v>
      </c>
      <c r="L147" s="138">
        <v>0.94142754157418751</v>
      </c>
      <c r="M147" s="208">
        <v>0.98436561156759483</v>
      </c>
      <c r="N147" s="283">
        <v>1.0292620668570986</v>
      </c>
      <c r="O147" s="138">
        <v>1.0762062284803826</v>
      </c>
      <c r="P147" s="138">
        <v>1.1252914913658962</v>
      </c>
      <c r="Q147" s="138">
        <v>1.1766155101411078</v>
      </c>
      <c r="R147" s="138">
        <v>1.2302803934153839</v>
      </c>
      <c r="S147" s="138">
        <v>1.2863929069240234</v>
      </c>
      <c r="T147" s="138">
        <v>1.3450646859375908</v>
      </c>
      <c r="U147" s="138">
        <v>1.4064124573591454</v>
      </c>
      <c r="V147" s="138">
        <v>1.4705582719512167</v>
      </c>
      <c r="W147" s="208">
        <v>1.5376297471545475</v>
      </c>
      <c r="X147" s="138">
        <v>1.6077603209816838</v>
      </c>
      <c r="Y147" s="138">
        <v>1.6810895174905314</v>
      </c>
      <c r="Z147" s="138"/>
      <c r="AA147" s="138">
        <v>1.7577632243660422</v>
      </c>
      <c r="AB147" s="138">
        <v>1.8379339831622667</v>
      </c>
      <c r="AC147" s="208">
        <v>1.9217612927822127</v>
      </c>
      <c r="AD147" s="283">
        <v>2.0094119267992778</v>
      </c>
      <c r="AE147" s="138">
        <v>2.1010602652515646</v>
      </c>
      <c r="AF147" s="138"/>
      <c r="AG147" s="138">
        <v>2.1968886415691804</v>
      </c>
      <c r="AH147" s="138">
        <v>2.2970877053247269</v>
      </c>
      <c r="AI147" s="138">
        <v>2.4018568015286714</v>
      </c>
      <c r="AJ147" s="138">
        <v>2.5114043672242015</v>
      </c>
      <c r="AK147" s="138">
        <v>2.6259483461705879</v>
      </c>
      <c r="AL147" s="138">
        <v>2.7457166224400589</v>
      </c>
      <c r="AM147" s="138">
        <v>2.8709474737908245</v>
      </c>
      <c r="AN147" s="138">
        <v>3.0018900457182389</v>
      </c>
      <c r="AO147" s="138">
        <v>3.138804847127207</v>
      </c>
      <c r="AP147" s="138">
        <v>3.2819642686119819</v>
      </c>
      <c r="AQ147" s="138">
        <v>3.4316531243744608</v>
      </c>
      <c r="AR147" s="138">
        <v>3.5881692188591203</v>
      </c>
      <c r="AS147" s="138">
        <v>3.7518239392319064</v>
      </c>
      <c r="AT147" s="138">
        <v>3.9229428748818109</v>
      </c>
      <c r="AU147" s="138">
        <v>4.1018664651776247</v>
      </c>
      <c r="AV147" s="138">
        <v>4.2889506767685699</v>
      </c>
      <c r="AW147" s="138">
        <v>4.484567711776303</v>
      </c>
      <c r="AX147" s="138">
        <v>4.6891067482872204</v>
      </c>
      <c r="AY147" s="138">
        <v>4.9029747146182761</v>
      </c>
      <c r="AZ147" s="138">
        <v>5.1265970988966911</v>
      </c>
      <c r="BA147" s="138">
        <v>5.3604187955642297</v>
      </c>
      <c r="BB147" s="138">
        <v>5.6049049904901258</v>
      </c>
      <c r="BC147" s="138">
        <v>5.8605420864536057</v>
      </c>
      <c r="BD147" s="138">
        <v>6.1278386708372343</v>
      </c>
      <c r="BE147" s="138">
        <v>6.4073265274562932</v>
      </c>
      <c r="BF147" s="138">
        <v>6.6995616945372367</v>
      </c>
      <c r="BG147" s="138">
        <v>7.0051255709500504</v>
      </c>
      <c r="BH147" s="138">
        <v>7.324626072895331</v>
      </c>
      <c r="BI147" s="138">
        <v>7.6586988433473442</v>
      </c>
      <c r="BJ147" s="138">
        <v>8.0080085166592152</v>
      </c>
      <c r="BK147" s="138">
        <v>8.3732500408461519</v>
      </c>
      <c r="BL147" s="138">
        <v>8.755150060177403</v>
      </c>
      <c r="BM147" s="138">
        <v>9.1544683608275843</v>
      </c>
      <c r="BN147" s="138">
        <v>9.5719993824634901</v>
      </c>
      <c r="BO147" s="138">
        <v>10.008573798773662</v>
      </c>
      <c r="BP147" s="138">
        <v>10.465060170085188</v>
      </c>
      <c r="BQ147" s="138">
        <v>10.942366671355556</v>
      </c>
      <c r="BR147" s="138">
        <v>11.561622931946832</v>
      </c>
      <c r="BS147" s="138">
        <v>11.978292628008562</v>
      </c>
      <c r="BT147" s="138">
        <v>12.69998108549453</v>
      </c>
      <c r="BU147" s="138">
        <v>13.422424622723859</v>
      </c>
      <c r="BV147" s="138">
        <v>14.172968058562882</v>
      </c>
      <c r="BW147" s="138">
        <v>14.968530995769312</v>
      </c>
      <c r="BX147" s="138">
        <v>16.054044529717768</v>
      </c>
      <c r="BY147" s="138">
        <v>17.501583317338394</v>
      </c>
      <c r="BZ147" s="138">
        <v>18.491561341759258</v>
      </c>
      <c r="CA147" s="138">
        <v>18.965525332095755</v>
      </c>
      <c r="CB147" s="138">
        <v>20.602328635398436</v>
      </c>
      <c r="CC147" s="138">
        <v>21.942126136599217</v>
      </c>
      <c r="CD147" s="138">
        <v>23.147239570133671</v>
      </c>
      <c r="CE147" s="138">
        <v>25.523787772297151</v>
      </c>
      <c r="CF147" s="138">
        <v>26.521241133035801</v>
      </c>
      <c r="CG147" s="138">
        <v>27.842151361738892</v>
      </c>
      <c r="CH147" s="138">
        <v>29.346053367361094</v>
      </c>
      <c r="CI147" s="138">
        <v>30.264616934411585</v>
      </c>
      <c r="CJ147" s="138">
        <v>32.071638951738024</v>
      </c>
      <c r="CK147" s="138">
        <v>33.165578924516431</v>
      </c>
      <c r="CL147" s="138">
        <v>34.75473203086554</v>
      </c>
      <c r="CM147" s="138">
        <v>36.162026985570662</v>
      </c>
      <c r="CN147" s="138">
        <v>37.811834900979996</v>
      </c>
      <c r="CO147" s="138">
        <v>38.871233688906834</v>
      </c>
      <c r="CP147" s="138">
        <v>40.151827554962637</v>
      </c>
      <c r="CQ147" s="138">
        <v>41.028456434704204</v>
      </c>
      <c r="CR147" s="138">
        <v>42.410401980237872</v>
      </c>
      <c r="CS147" s="138">
        <v>43.929747844273912</v>
      </c>
      <c r="CT147" s="138">
        <v>46.143896949711532</v>
      </c>
      <c r="CU147" s="138">
        <v>48.07422373640928</v>
      </c>
      <c r="CV147" s="138">
        <v>50.486308107971887</v>
      </c>
      <c r="CW147" s="138">
        <v>52.542616604875782</v>
      </c>
      <c r="CX147" s="138">
        <v>54.235492425619455</v>
      </c>
      <c r="CY147" s="138">
        <v>54.931536020160102</v>
      </c>
      <c r="CZ147" s="138">
        <v>56.501376008750562</v>
      </c>
      <c r="DA147" s="138">
        <v>57.197977035418553</v>
      </c>
      <c r="DB147" s="138">
        <v>58.828448784541528</v>
      </c>
      <c r="DC147" s="138">
        <v>60.794367328354333</v>
      </c>
      <c r="DD147" s="138">
        <v>64.289033628278375</v>
      </c>
      <c r="DE147" s="138">
        <v>67.146212969675219</v>
      </c>
      <c r="DF147" s="138">
        <v>69.793141449315826</v>
      </c>
      <c r="DG147" s="138">
        <v>72.379304017615183</v>
      </c>
      <c r="DH147" s="146">
        <v>80.787190716731345</v>
      </c>
      <c r="DI147" s="146">
        <v>84.207507543443626</v>
      </c>
      <c r="DJ147" s="146">
        <v>87.697631067400394</v>
      </c>
      <c r="DK147" s="146">
        <v>91.256855059897802</v>
      </c>
      <c r="DL147" s="146">
        <v>94.884417445180347</v>
      </c>
      <c r="DM147" s="146">
        <v>98.579495535377873</v>
      </c>
      <c r="DN147" s="146">
        <v>102.34120120181493</v>
      </c>
      <c r="DO147" s="146">
        <v>106.16857600804803</v>
      </c>
      <c r="DP147" s="146">
        <v>110.06058633268867</v>
      </c>
      <c r="DQ147" s="146">
        <v>114.01611851274488</v>
      </c>
      <c r="DR147" s="146">
        <v>118.0339740408125</v>
      </c>
      <c r="DS147" s="146">
        <v>122.11286485192862</v>
      </c>
      <c r="DT147" s="146">
        <v>126.25140873821097</v>
      </c>
      <c r="DU147" s="146">
        <v>130.44812493149476</v>
      </c>
      <c r="DV147" s="146">
        <v>134.70142989598847</v>
      </c>
      <c r="DW147" s="146">
        <v>139.0096333744452</v>
      </c>
      <c r="DX147" s="146">
        <v>143.37093473242595</v>
      </c>
      <c r="DY147" s="146">
        <v>147.78341964586355</v>
      </c>
      <c r="DZ147" s="146">
        <v>152.24505717726279</v>
      </c>
      <c r="EA147" s="146">
        <v>156.75369728544581</v>
      </c>
      <c r="EB147" s="146">
        <v>161.30706881272368</v>
      </c>
      <c r="EC147" s="146">
        <v>165.90277799171486</v>
      </c>
      <c r="ED147" s="146">
        <v>170.53830751169875</v>
      </c>
      <c r="EE147" s="146">
        <v>175.21101618138368</v>
      </c>
      <c r="EF147" s="138"/>
      <c r="EG147" s="138"/>
      <c r="EH147" s="138"/>
      <c r="EI147" s="138"/>
      <c r="EJ147" s="138"/>
      <c r="EK147" s="138"/>
      <c r="EL147" s="138"/>
      <c r="EM147" s="138"/>
      <c r="EN147" s="138"/>
      <c r="EO147" s="138"/>
      <c r="EP147" s="138"/>
      <c r="EQ147" s="138"/>
      <c r="ER147" s="138"/>
      <c r="ES147" s="138"/>
      <c r="ET147" s="138"/>
      <c r="EU147" s="138"/>
      <c r="EV147" s="138"/>
      <c r="EW147" s="138"/>
      <c r="EX147" s="138"/>
      <c r="EY147" s="138"/>
      <c r="EZ147" s="138"/>
      <c r="FA147" s="138"/>
      <c r="FB147" s="138"/>
      <c r="FC147" s="138"/>
      <c r="FD147" s="138"/>
      <c r="FE147" s="138"/>
      <c r="FF147" s="138"/>
      <c r="FG147" s="138"/>
      <c r="FH147" s="138"/>
      <c r="FI147" s="138"/>
      <c r="FJ147" s="138"/>
      <c r="FK147" s="138"/>
      <c r="FL147" s="138"/>
      <c r="FM147" s="138"/>
      <c r="FN147" s="138"/>
      <c r="FO147" s="138"/>
      <c r="FP147" s="138"/>
      <c r="FQ147" s="138"/>
      <c r="FR147" s="138"/>
      <c r="FS147" s="138"/>
      <c r="FT147" s="138"/>
      <c r="FU147" s="138"/>
      <c r="FV147" s="138"/>
      <c r="FW147" s="138"/>
      <c r="FX147" s="138"/>
      <c r="FY147" s="138"/>
      <c r="FZ147" s="138"/>
      <c r="GA147" s="138"/>
      <c r="GB147" s="138"/>
      <c r="GC147" s="138"/>
      <c r="GD147" s="138"/>
      <c r="GE147" s="138"/>
      <c r="GF147" s="138"/>
      <c r="GG147" s="138"/>
      <c r="GH147" s="138"/>
      <c r="GI147" s="138"/>
      <c r="GJ147" s="138"/>
      <c r="GK147" s="138"/>
      <c r="GL147" s="138"/>
      <c r="GM147" s="138"/>
      <c r="GN147" s="138"/>
      <c r="GO147" s="138"/>
      <c r="GP147" s="138"/>
      <c r="GQ147" s="138"/>
      <c r="GR147" s="138"/>
      <c r="GS147" s="138"/>
      <c r="GT147" s="138"/>
      <c r="GU147" s="138"/>
      <c r="GV147" s="138"/>
    </row>
    <row r="148" spans="1:204" x14ac:dyDescent="0.25">
      <c r="A148" t="s">
        <v>217</v>
      </c>
      <c r="B148" t="s">
        <v>46</v>
      </c>
      <c r="C148" s="206">
        <v>25.041361424646361</v>
      </c>
      <c r="D148" s="283">
        <v>25.778193329671666</v>
      </c>
      <c r="E148" s="207">
        <v>26.536706214698675</v>
      </c>
      <c r="F148" s="138">
        <v>27.317538033771765</v>
      </c>
      <c r="G148" s="138">
        <v>28.121345512474353</v>
      </c>
      <c r="H148" s="138">
        <v>28.94880470027384</v>
      </c>
      <c r="I148" s="138">
        <v>29.800611539119046</v>
      </c>
      <c r="J148" s="138">
        <v>30.677482448768416</v>
      </c>
      <c r="K148" s="138">
        <v>31.580154929341251</v>
      </c>
      <c r="L148" s="138">
        <v>32.509388181598801</v>
      </c>
      <c r="M148" s="208">
        <v>33.465963745476827</v>
      </c>
      <c r="N148" s="283">
        <v>34.450686157406786</v>
      </c>
      <c r="O148" s="138">
        <v>35.464383626978346</v>
      </c>
      <c r="P148" s="138">
        <v>36.507908733512515</v>
      </c>
      <c r="Q148" s="138">
        <v>37.582139143131066</v>
      </c>
      <c r="R148" s="138">
        <v>38.687978346925497</v>
      </c>
      <c r="S148" s="138">
        <v>39.826356420846274</v>
      </c>
      <c r="T148" s="138">
        <v>40.998230807951536</v>
      </c>
      <c r="U148" s="138">
        <v>42.204587123673171</v>
      </c>
      <c r="V148" s="138">
        <v>43.446439984777413</v>
      </c>
      <c r="W148" s="208">
        <v>44.724833862717432</v>
      </c>
      <c r="X148" s="138">
        <v>46.040843962095309</v>
      </c>
      <c r="Y148" s="138">
        <v>47.395577124972561</v>
      </c>
      <c r="Z148" s="138"/>
      <c r="AA148" s="138">
        <v>48.790172761789485</v>
      </c>
      <c r="AB148" s="138">
        <v>50.225803809676528</v>
      </c>
      <c r="AC148" s="208">
        <v>51.70367771896354</v>
      </c>
      <c r="AD148" s="283">
        <v>53.2250374687167</v>
      </c>
      <c r="AE148" s="138">
        <v>54.79116261215713</v>
      </c>
      <c r="AF148" s="138"/>
      <c r="AG148" s="138">
        <v>56.403370352840597</v>
      </c>
      <c r="AH148" s="138">
        <v>58.063016652503308</v>
      </c>
      <c r="AI148" s="138">
        <v>59.771497371505774</v>
      </c>
      <c r="AJ148" s="138">
        <v>61.530249442833437</v>
      </c>
      <c r="AK148" s="138">
        <v>63.340752080642226</v>
      </c>
      <c r="AL148" s="138">
        <v>65.204528024364677</v>
      </c>
      <c r="AM148" s="138">
        <v>67.123144819423658</v>
      </c>
      <c r="AN148" s="138">
        <v>69.098216135630409</v>
      </c>
      <c r="AO148" s="138">
        <v>71.131403124376007</v>
      </c>
      <c r="AP148" s="138">
        <v>73.224415815757553</v>
      </c>
      <c r="AQ148" s="138">
        <v>75.379014556814283</v>
      </c>
      <c r="AR148" s="138">
        <v>77.59701149208324</v>
      </c>
      <c r="AS148" s="138">
        <v>79.880272087719561</v>
      </c>
      <c r="AT148" s="138">
        <v>82.230716700463489</v>
      </c>
      <c r="AU148" s="138">
        <v>84.650322192773686</v>
      </c>
      <c r="AV148" s="138">
        <v>87.141123595484899</v>
      </c>
      <c r="AW148" s="138">
        <v>89.705215819388954</v>
      </c>
      <c r="AX148" s="138">
        <v>92.34475541717822</v>
      </c>
      <c r="AY148" s="138">
        <v>95.061962397233458</v>
      </c>
      <c r="AZ148" s="138">
        <v>97.85912209078181</v>
      </c>
      <c r="BA148" s="138">
        <v>100.73858707399502</v>
      </c>
      <c r="BB148" s="138">
        <v>103.70277914664459</v>
      </c>
      <c r="BC148" s="138">
        <v>106.75419136897825</v>
      </c>
      <c r="BD148" s="138">
        <v>109.89539015853052</v>
      </c>
      <c r="BE148" s="138">
        <v>113.12901744863115</v>
      </c>
      <c r="BF148" s="138">
        <v>116.45779291042665</v>
      </c>
      <c r="BG148" s="138">
        <v>119.88451624028427</v>
      </c>
      <c r="BH148" s="138">
        <v>123.41206951450143</v>
      </c>
      <c r="BI148" s="138">
        <v>127.04341961330182</v>
      </c>
      <c r="BJ148" s="138">
        <v>130.7816207161566</v>
      </c>
      <c r="BK148" s="138">
        <v>134.62981687052937</v>
      </c>
      <c r="BL148" s="138">
        <v>138.59124463620529</v>
      </c>
      <c r="BM148" s="138">
        <v>142.66923580742875</v>
      </c>
      <c r="BN148" s="138">
        <v>146.86722021513859</v>
      </c>
      <c r="BO148" s="138">
        <v>151.18872861165821</v>
      </c>
      <c r="BP148" s="138">
        <v>155.63739564026628</v>
      </c>
      <c r="BQ148" s="138">
        <v>160.216962892146</v>
      </c>
      <c r="BR148" s="138">
        <v>168.99284519508245</v>
      </c>
      <c r="BS148" s="138">
        <v>173.53912344518241</v>
      </c>
      <c r="BT148" s="138">
        <v>185.52327696488754</v>
      </c>
      <c r="BU148" s="138">
        <v>197.18383362152727</v>
      </c>
      <c r="BV148" s="138">
        <v>208.63938004140698</v>
      </c>
      <c r="BW148" s="138">
        <v>216.38133325852741</v>
      </c>
      <c r="BX148" s="138">
        <v>227.31348018956092</v>
      </c>
      <c r="BY148" s="138">
        <v>240.30894336175621</v>
      </c>
      <c r="BZ148" s="138">
        <v>241.69993760356473</v>
      </c>
      <c r="CA148" s="138">
        <v>242.16917535412912</v>
      </c>
      <c r="CB148" s="138">
        <v>255.76154943652244</v>
      </c>
      <c r="CC148" s="138">
        <v>264.34243951276613</v>
      </c>
      <c r="CD148" s="138">
        <v>273.47559178864651</v>
      </c>
      <c r="CE148" s="138">
        <v>283.44663578288817</v>
      </c>
      <c r="CF148" s="138">
        <v>278.27428145074327</v>
      </c>
      <c r="CG148" s="138">
        <v>276.63378903722133</v>
      </c>
      <c r="CH148" s="138">
        <v>275.6785363248631</v>
      </c>
      <c r="CI148" s="138">
        <v>279.33375295505198</v>
      </c>
      <c r="CJ148" s="138">
        <v>292.76466447766035</v>
      </c>
      <c r="CK148" s="138">
        <v>300.36103942795984</v>
      </c>
      <c r="CL148" s="138">
        <v>307.7602885354803</v>
      </c>
      <c r="CM148" s="138">
        <v>318.15998660087422</v>
      </c>
      <c r="CN148" s="138">
        <v>329.72696245733465</v>
      </c>
      <c r="CO148" s="138">
        <v>336.15031164533337</v>
      </c>
      <c r="CP148" s="138">
        <v>340.00012917976937</v>
      </c>
      <c r="CQ148" s="138">
        <v>341.83053844989638</v>
      </c>
      <c r="CR148" s="138">
        <v>343.23237936773927</v>
      </c>
      <c r="CS148" s="138">
        <v>346.09400597115217</v>
      </c>
      <c r="CT148" s="138">
        <v>349.70853905414737</v>
      </c>
      <c r="CU148" s="138">
        <v>358.5950032280532</v>
      </c>
      <c r="CV148" s="138">
        <v>370.02101784362503</v>
      </c>
      <c r="CW148" s="138">
        <v>372.93112423077332</v>
      </c>
      <c r="CX148" s="138">
        <v>373.45573933110182</v>
      </c>
      <c r="CY148" s="138">
        <v>379.02333616536134</v>
      </c>
      <c r="CZ148" s="138">
        <v>389.08980655631956</v>
      </c>
      <c r="DA148" s="138">
        <v>391.11653443420511</v>
      </c>
      <c r="DB148" s="138">
        <v>398.7571766829908</v>
      </c>
      <c r="DC148" s="138">
        <v>411.51608012931331</v>
      </c>
      <c r="DD148" s="138">
        <v>430.79734742753089</v>
      </c>
      <c r="DE148" s="138">
        <v>442.02352501195389</v>
      </c>
      <c r="DF148" s="138">
        <v>453.97328822406951</v>
      </c>
      <c r="DG148" s="138">
        <v>464.70699283149742</v>
      </c>
      <c r="DH148" s="146">
        <v>461.00944474366179</v>
      </c>
      <c r="DI148" s="146">
        <v>472.92750644933568</v>
      </c>
      <c r="DJ148" s="146">
        <v>484.99748999216632</v>
      </c>
      <c r="DK148" s="146">
        <v>497.21338772833286</v>
      </c>
      <c r="DL148" s="146">
        <v>509.56886940833834</v>
      </c>
      <c r="DM148" s="146">
        <v>522.05729586588268</v>
      </c>
      <c r="DN148" s="146">
        <v>534.67173420547601</v>
      </c>
      <c r="DO148" s="146">
        <v>547.40497439404703</v>
      </c>
      <c r="DP148" s="146">
        <v>560.24954714874104</v>
      </c>
      <c r="DQ148" s="146">
        <v>573.19774300156928</v>
      </c>
      <c r="DR148" s="146">
        <v>586.24163241176052</v>
      </c>
      <c r="DS148" s="146">
        <v>599.37308678872716</v>
      </c>
      <c r="DT148" s="146">
        <v>612.58380028260046</v>
      </c>
      <c r="DU148" s="146">
        <v>625.86531219537426</v>
      </c>
      <c r="DV148" s="146">
        <v>639.20902986382498</v>
      </c>
      <c r="DW148" s="146">
        <v>652.60625186552943</v>
      </c>
      <c r="DX148" s="146">
        <v>666.04819140135839</v>
      </c>
      <c r="DY148" s="146">
        <v>679.5259997117098</v>
      </c>
      <c r="DZ148" s="146">
        <v>693.03078938924341</v>
      </c>
      <c r="EA148" s="146">
        <v>706.55365745782581</v>
      </c>
      <c r="EB148" s="146">
        <v>720.08570809556511</v>
      </c>
      <c r="EC148" s="146">
        <v>733.61807488897193</v>
      </c>
      <c r="ED148" s="146">
        <v>747.1419425151779</v>
      </c>
      <c r="EE148" s="146">
        <v>760.64856775955559</v>
      </c>
      <c r="EF148" s="138"/>
      <c r="EG148" s="138"/>
      <c r="EH148" s="138"/>
      <c r="EI148" s="138"/>
      <c r="EJ148" s="138"/>
      <c r="EK148" s="138"/>
      <c r="EL148" s="138"/>
      <c r="EM148" s="138"/>
      <c r="EN148" s="138"/>
      <c r="EO148" s="138"/>
      <c r="EP148" s="138"/>
      <c r="EQ148" s="138"/>
      <c r="ER148" s="138"/>
      <c r="ES148" s="138"/>
      <c r="ET148" s="138"/>
      <c r="EU148" s="138"/>
      <c r="EV148" s="138"/>
      <c r="EW148" s="138"/>
      <c r="EX148" s="138"/>
      <c r="EY148" s="138"/>
      <c r="EZ148" s="138"/>
      <c r="FA148" s="138"/>
      <c r="FB148" s="138"/>
      <c r="FC148" s="138"/>
      <c r="FD148" s="138"/>
      <c r="FE148" s="138"/>
      <c r="FF148" s="138"/>
      <c r="FG148" s="138"/>
      <c r="FH148" s="138"/>
      <c r="FI148" s="138"/>
      <c r="FJ148" s="138"/>
      <c r="FK148" s="138"/>
      <c r="FL148" s="138"/>
      <c r="FM148" s="138"/>
      <c r="FN148" s="138"/>
      <c r="FO148" s="138"/>
      <c r="FP148" s="138"/>
      <c r="FQ148" s="138"/>
      <c r="FR148" s="138"/>
      <c r="FS148" s="138"/>
      <c r="FT148" s="138"/>
      <c r="FU148" s="138"/>
      <c r="FV148" s="138"/>
      <c r="FW148" s="138"/>
      <c r="FX148" s="138"/>
      <c r="FY148" s="138"/>
      <c r="FZ148" s="138"/>
      <c r="GA148" s="138"/>
      <c r="GB148" s="138"/>
      <c r="GC148" s="138"/>
      <c r="GD148" s="138"/>
      <c r="GE148" s="138"/>
      <c r="GF148" s="138"/>
      <c r="GG148" s="138"/>
      <c r="GH148" s="138"/>
      <c r="GI148" s="138"/>
      <c r="GJ148" s="138"/>
      <c r="GK148" s="138"/>
      <c r="GL148" s="138"/>
      <c r="GM148" s="138"/>
      <c r="GN148" s="138"/>
      <c r="GO148" s="138"/>
      <c r="GP148" s="138"/>
      <c r="GQ148" s="138"/>
      <c r="GR148" s="138"/>
      <c r="GS148" s="138"/>
      <c r="GT148" s="138"/>
      <c r="GU148" s="138"/>
      <c r="GV148" s="138"/>
    </row>
    <row r="150" spans="1:204" s="111" customFormat="1" x14ac:dyDescent="0.25">
      <c r="A150" s="221" t="s">
        <v>311</v>
      </c>
      <c r="C150" s="222"/>
      <c r="D150" s="285"/>
      <c r="E150" s="223"/>
      <c r="F150" s="224"/>
      <c r="G150" s="224"/>
      <c r="H150" s="224"/>
      <c r="I150" s="224"/>
      <c r="J150" s="224"/>
      <c r="K150" s="182"/>
      <c r="L150" s="182"/>
      <c r="M150" s="225"/>
      <c r="N150" s="285"/>
      <c r="R150" s="224"/>
      <c r="S150" s="224"/>
      <c r="T150" s="224"/>
      <c r="U150" s="182"/>
      <c r="V150" s="182"/>
      <c r="W150" s="226"/>
      <c r="X150" s="182"/>
      <c r="Y150" s="182"/>
      <c r="Z150" s="182"/>
      <c r="AA150" s="182"/>
      <c r="AB150" s="182"/>
      <c r="AC150" s="226"/>
      <c r="AD150" s="284"/>
      <c r="AE150" s="182"/>
      <c r="AF150" s="182"/>
      <c r="AG150" s="182"/>
      <c r="AH150" s="182"/>
      <c r="AI150" s="182"/>
    </row>
    <row r="151" spans="1:204" s="111" customFormat="1" x14ac:dyDescent="0.25">
      <c r="A151" s="227" t="s">
        <v>221</v>
      </c>
      <c r="B151" s="111" t="s">
        <v>222</v>
      </c>
      <c r="D151" s="285"/>
      <c r="N151" s="285"/>
      <c r="AD151" s="285"/>
      <c r="BQ151" s="228">
        <v>0.522944800502392</v>
      </c>
      <c r="BR151" s="228">
        <v>0.52630065239204582</v>
      </c>
      <c r="BS151" s="228">
        <v>0.52223981428945376</v>
      </c>
      <c r="BT151" s="228">
        <v>0.51895999715342134</v>
      </c>
      <c r="BU151" s="228">
        <v>0.51133866278906637</v>
      </c>
      <c r="BV151" s="228">
        <v>0.50099894726281557</v>
      </c>
      <c r="BW151" s="228">
        <v>0.49903268634546188</v>
      </c>
      <c r="BX151" s="228">
        <v>0.49976387136423872</v>
      </c>
      <c r="BY151" s="228">
        <v>0.49196294988186012</v>
      </c>
      <c r="BZ151" s="228">
        <v>0.4885955993059023</v>
      </c>
      <c r="CA151" s="228">
        <v>0.48899749051899954</v>
      </c>
      <c r="CB151" s="228">
        <v>0.48892243102200122</v>
      </c>
      <c r="CC151" s="228">
        <v>0.49082657649597067</v>
      </c>
      <c r="CD151" s="228">
        <v>0.49125705759754557</v>
      </c>
      <c r="CE151" s="228">
        <v>0.48580429544291731</v>
      </c>
      <c r="CF151" s="228">
        <v>0.48203649503752044</v>
      </c>
      <c r="CG151" s="228">
        <v>0.48066212093798677</v>
      </c>
      <c r="CH151" s="228">
        <v>0.47512723423175018</v>
      </c>
      <c r="CI151" s="228">
        <v>0.4735391500245586</v>
      </c>
      <c r="CJ151" s="228">
        <v>0.4754676319530014</v>
      </c>
      <c r="CK151" s="228">
        <v>0.46906615043275973</v>
      </c>
      <c r="CL151" s="228">
        <v>0.46505310696233904</v>
      </c>
      <c r="CM151" s="228">
        <v>0.46891083549910362</v>
      </c>
      <c r="CN151" s="228">
        <v>0.47481369070065232</v>
      </c>
      <c r="CO151" s="228">
        <v>0.47717065751377197</v>
      </c>
      <c r="CP151" s="228">
        <v>0.47437288969595709</v>
      </c>
      <c r="CQ151" s="228">
        <v>0.46987830782649254</v>
      </c>
      <c r="CR151" s="228">
        <v>0.47231020875340118</v>
      </c>
      <c r="CS151" s="228">
        <v>0.47607945469847396</v>
      </c>
      <c r="CT151" s="228">
        <v>0.47736383022576934</v>
      </c>
      <c r="CU151" s="228">
        <v>0.4774373737280414</v>
      </c>
      <c r="CV151" s="228">
        <v>0.47894011529688757</v>
      </c>
      <c r="CW151" s="228">
        <v>0.47949803491125587</v>
      </c>
      <c r="CX151" s="228">
        <v>0.47955754394536848</v>
      </c>
      <c r="CY151" s="228">
        <v>0.48111724907622166</v>
      </c>
      <c r="CZ151" s="228">
        <v>0.48227944217736196</v>
      </c>
      <c r="DA151" s="228">
        <v>0.47465912385064957</v>
      </c>
      <c r="DB151" s="228">
        <v>0.47918485514272402</v>
      </c>
      <c r="DC151" s="228">
        <v>0.4768782089630309</v>
      </c>
      <c r="DD151" s="228">
        <v>0.47820783650776227</v>
      </c>
      <c r="DE151" s="228">
        <v>0.47656595260543894</v>
      </c>
      <c r="DF151" s="228">
        <v>0.47445249233271808</v>
      </c>
      <c r="DG151" s="228">
        <v>0.48236016232101914</v>
      </c>
    </row>
    <row r="152" spans="1:204" s="111" customFormat="1" x14ac:dyDescent="0.25">
      <c r="A152" s="111" t="s">
        <v>228</v>
      </c>
      <c r="B152" s="111" t="s">
        <v>222</v>
      </c>
      <c r="C152" s="222"/>
      <c r="D152" s="285"/>
      <c r="E152" s="223"/>
      <c r="F152" s="224"/>
      <c r="G152" s="224"/>
      <c r="H152" s="224"/>
      <c r="I152" s="224"/>
      <c r="J152" s="224"/>
      <c r="K152" s="182"/>
      <c r="L152" s="182"/>
      <c r="M152" s="225"/>
      <c r="N152" s="285"/>
      <c r="R152" s="224"/>
      <c r="S152" s="224"/>
      <c r="T152" s="224"/>
      <c r="U152" s="182"/>
      <c r="V152" s="182"/>
      <c r="W152" s="226"/>
      <c r="X152" s="182"/>
      <c r="Y152" s="182"/>
      <c r="Z152" s="182"/>
      <c r="AA152" s="182"/>
      <c r="AB152" s="182"/>
      <c r="AC152" s="226"/>
      <c r="AD152" s="284"/>
      <c r="AE152" s="182"/>
      <c r="AF152" s="182"/>
      <c r="AG152" s="182"/>
      <c r="AH152" s="182"/>
      <c r="AI152" s="182"/>
      <c r="BQ152" s="223">
        <v>0.60356968829720192</v>
      </c>
      <c r="BR152" s="223">
        <v>0.61003141405289851</v>
      </c>
      <c r="BS152" s="223">
        <v>0.51194919379794113</v>
      </c>
      <c r="BT152" s="223">
        <v>0.55297978939436854</v>
      </c>
      <c r="BU152" s="223">
        <v>0.55223947710469268</v>
      </c>
      <c r="BV152" s="223">
        <v>0.57339660888319188</v>
      </c>
      <c r="BW152" s="223">
        <v>0.59150670524409954</v>
      </c>
      <c r="BX152" s="223">
        <v>0.58746217819304547</v>
      </c>
      <c r="BY152" s="223">
        <v>0.59083769024570387</v>
      </c>
      <c r="BZ152" s="223">
        <v>0.6010396014581495</v>
      </c>
      <c r="CA152" s="223">
        <v>0.59871750083609598</v>
      </c>
      <c r="CB152" s="223">
        <v>0.60039767106083386</v>
      </c>
      <c r="CC152" s="223">
        <v>0.59252099412467862</v>
      </c>
      <c r="CD152" s="223">
        <v>0.59453014776031154</v>
      </c>
      <c r="CE152" s="223">
        <v>0.59494974073331008</v>
      </c>
      <c r="CF152" s="223">
        <v>0.5683729656835268</v>
      </c>
      <c r="CG152" s="223">
        <v>0.55202679145995692</v>
      </c>
      <c r="CH152" s="223">
        <v>0.55912800843859589</v>
      </c>
      <c r="CI152" s="223">
        <v>0.55606577460346018</v>
      </c>
      <c r="CJ152" s="223">
        <v>0.56239708310150838</v>
      </c>
      <c r="CK152" s="223">
        <v>0.56877079274894915</v>
      </c>
      <c r="CL152" s="223">
        <v>0.56694276782800057</v>
      </c>
      <c r="CM152" s="223">
        <v>0.56625282548521594</v>
      </c>
      <c r="CN152" s="223">
        <v>0.56312632092352599</v>
      </c>
      <c r="CO152" s="223">
        <v>0.55417587201906104</v>
      </c>
      <c r="CP152" s="223">
        <v>0.54492845697215497</v>
      </c>
      <c r="CQ152" s="223">
        <v>0.54238988844936797</v>
      </c>
      <c r="CR152" s="223">
        <v>0.53655162690387881</v>
      </c>
      <c r="CS152" s="223">
        <v>0.54068125081497687</v>
      </c>
      <c r="CT152" s="223">
        <v>0.54024238281678805</v>
      </c>
      <c r="CU152" s="223">
        <v>0.53990331977173189</v>
      </c>
      <c r="CV152" s="223">
        <v>0.53699339346463315</v>
      </c>
      <c r="CW152" s="223">
        <v>0.52345598976079077</v>
      </c>
      <c r="CX152" s="223">
        <v>0.51163837478900642</v>
      </c>
      <c r="CY152" s="223">
        <v>0.50315580094120271</v>
      </c>
      <c r="CZ152" s="223">
        <v>0.4975050892655255</v>
      </c>
      <c r="DA152" s="223">
        <v>0.49833201840893693</v>
      </c>
      <c r="DB152" s="223">
        <v>0.50248602759779637</v>
      </c>
      <c r="DC152" s="223">
        <v>0.53227605237499287</v>
      </c>
      <c r="DD152" s="223">
        <v>0.55403670393448756</v>
      </c>
      <c r="DE152" s="223">
        <v>0.56623696607779461</v>
      </c>
      <c r="DF152" s="223">
        <v>0.58501548085960775</v>
      </c>
      <c r="DG152" s="223">
        <v>0.59247597501217797</v>
      </c>
      <c r="DH152" s="111">
        <f>DH146/DH148*DG152</f>
        <v>0.16346614557662348</v>
      </c>
    </row>
    <row r="153" spans="1:204" s="111" customFormat="1" x14ac:dyDescent="0.25">
      <c r="A153" s="111" t="s">
        <v>229</v>
      </c>
      <c r="B153" s="111" t="s">
        <v>222</v>
      </c>
      <c r="D153" s="285"/>
      <c r="N153" s="285"/>
      <c r="AD153" s="285"/>
      <c r="BQ153" s="229">
        <v>0.22441650720623729</v>
      </c>
      <c r="BR153" s="230">
        <v>0.22106756836744962</v>
      </c>
      <c r="BS153" s="229">
        <v>0.21756324034987484</v>
      </c>
      <c r="BT153" s="229">
        <v>0.21782877115102481</v>
      </c>
      <c r="BU153" s="229">
        <v>0.21259894194472073</v>
      </c>
      <c r="BV153" s="229">
        <v>0.21765023592708704</v>
      </c>
      <c r="BW153" s="229">
        <v>0.21908484180802987</v>
      </c>
      <c r="BX153" s="229">
        <v>0.21823119749166783</v>
      </c>
      <c r="BY153" s="229">
        <v>0.21334972213183442</v>
      </c>
      <c r="BZ153" s="229">
        <v>0.21178757098537512</v>
      </c>
      <c r="CA153" s="229">
        <v>0.21715985550255479</v>
      </c>
      <c r="CB153" s="229">
        <v>0.21985962204396386</v>
      </c>
      <c r="CC153" s="229">
        <v>0.2168206903988055</v>
      </c>
      <c r="CD153" s="229">
        <v>0.21365296994851937</v>
      </c>
      <c r="CE153" s="229">
        <v>0.2097461912547578</v>
      </c>
      <c r="CF153" s="229">
        <v>0.22328686003602585</v>
      </c>
      <c r="CG153" s="229">
        <v>0.23815419691169831</v>
      </c>
      <c r="CH153" s="229">
        <v>0.24613341637340905</v>
      </c>
      <c r="CI153" s="229">
        <v>0.24733572592181285</v>
      </c>
      <c r="CJ153" s="229">
        <v>0.24171743634008852</v>
      </c>
      <c r="CK153" s="229">
        <v>0.24252273783172135</v>
      </c>
      <c r="CL153" s="229">
        <v>0.2376631719712988</v>
      </c>
      <c r="CM153" s="229">
        <v>0.23375135677754941</v>
      </c>
      <c r="CN153" s="229">
        <v>0.23858646516391904</v>
      </c>
      <c r="CO153" s="229">
        <v>0.23294171801762284</v>
      </c>
      <c r="CP153" s="229">
        <v>0.23239987781307014</v>
      </c>
      <c r="CQ153" s="229">
        <v>0.22733651394224691</v>
      </c>
      <c r="CR153" s="229">
        <v>0.22105149703630211</v>
      </c>
      <c r="CS153" s="229">
        <v>0.21622607340624153</v>
      </c>
      <c r="CT153" s="229">
        <v>0.21389536312702501</v>
      </c>
      <c r="CU153" s="229">
        <v>0.21438333610899302</v>
      </c>
      <c r="CV153" s="229">
        <v>0.2122309601327492</v>
      </c>
      <c r="CW153" s="229">
        <v>0.20812845054865112</v>
      </c>
      <c r="CX153" s="229">
        <v>0.20586347246660996</v>
      </c>
      <c r="CY153" s="229">
        <v>0.20770248201563027</v>
      </c>
      <c r="CZ153" s="229">
        <v>0.20459910197467759</v>
      </c>
      <c r="DA153" s="229">
        <v>0.2048107660157622</v>
      </c>
      <c r="DB153" s="229">
        <v>0.20409070218850348</v>
      </c>
      <c r="DC153" s="229">
        <v>0.20624424757340545</v>
      </c>
      <c r="DD153" s="229">
        <v>0.20521940219816928</v>
      </c>
      <c r="DE153" s="229">
        <v>0.19986976880556639</v>
      </c>
      <c r="DF153" s="229">
        <v>0.19692285569099915</v>
      </c>
      <c r="DG153" s="229">
        <v>0.19924002280574185</v>
      </c>
    </row>
    <row r="154" spans="1:204" x14ac:dyDescent="0.25">
      <c r="A154" s="111" t="s">
        <v>306</v>
      </c>
      <c r="B154" s="111" t="s">
        <v>222</v>
      </c>
      <c r="BQ154" s="223">
        <v>0.21621675394224601</v>
      </c>
      <c r="BR154" s="223">
        <v>0.20718571402058439</v>
      </c>
      <c r="BS154" s="223">
        <v>0.20184600944067771</v>
      </c>
      <c r="BT154" s="223">
        <v>0.19925055463497057</v>
      </c>
      <c r="BU154" s="223">
        <v>0.19938892690448723</v>
      </c>
      <c r="BV154" s="223">
        <v>0.19803283244837108</v>
      </c>
      <c r="BW154" s="223">
        <v>0.19391706809744028</v>
      </c>
      <c r="BX154" s="223">
        <v>0.19141987140924993</v>
      </c>
      <c r="BY154" s="223">
        <v>0.19286655309493131</v>
      </c>
      <c r="BZ154" s="223">
        <v>0.19049518217691566</v>
      </c>
      <c r="CA154" s="223">
        <v>0.18483276716750408</v>
      </c>
      <c r="CB154" s="223">
        <v>0.18432821236452443</v>
      </c>
      <c r="CC154" s="223">
        <v>0.18235472528710203</v>
      </c>
      <c r="CD154" s="223">
        <v>0.18259406104103634</v>
      </c>
      <c r="CE154" s="223">
        <v>0.1851148585054275</v>
      </c>
      <c r="CF154" s="223">
        <v>0.18091738181629993</v>
      </c>
      <c r="CG154" s="223">
        <v>0.18012764393508862</v>
      </c>
      <c r="CH154" s="223">
        <v>0.18095975321586502</v>
      </c>
      <c r="CI154" s="223">
        <v>0.1815281204433935</v>
      </c>
      <c r="CJ154" s="223">
        <v>0.17875194167606456</v>
      </c>
      <c r="CK154" s="223">
        <v>0.18195112159390461</v>
      </c>
      <c r="CL154" s="223">
        <v>0.18247618856007916</v>
      </c>
      <c r="CM154" s="223">
        <v>0.1785027277305104</v>
      </c>
      <c r="CN154" s="223">
        <v>0.17399336012358083</v>
      </c>
      <c r="CO154" s="223">
        <v>0.17058321186618999</v>
      </c>
      <c r="CP154" s="223">
        <v>0.17032888115821257</v>
      </c>
      <c r="CQ154" s="223">
        <v>0.17051027364975269</v>
      </c>
      <c r="CR154" s="223">
        <v>0.16801880590209667</v>
      </c>
      <c r="CS154" s="223">
        <v>0.16539246412547784</v>
      </c>
      <c r="CT154" s="223">
        <v>0.16069469275164416</v>
      </c>
      <c r="CU154" s="223">
        <v>0.15878290568015779</v>
      </c>
      <c r="CV154" s="223">
        <v>0.15950622748085105</v>
      </c>
      <c r="CW154" s="223">
        <v>0.15516205849012138</v>
      </c>
      <c r="CX154" s="223">
        <v>0.15575177228522846</v>
      </c>
      <c r="CY154" s="223">
        <v>0.15298407209964629</v>
      </c>
      <c r="CZ154" s="223">
        <v>0.15099782239327206</v>
      </c>
      <c r="DA154" s="223">
        <v>0.15425235305802401</v>
      </c>
      <c r="DB154" s="223">
        <v>0.15080119485873641</v>
      </c>
      <c r="DC154" s="223">
        <v>0.1508118136132805</v>
      </c>
      <c r="DD154" s="223">
        <v>0.1487627271364759</v>
      </c>
      <c r="DE154" s="223">
        <v>0.1467401686696499</v>
      </c>
      <c r="DF154" s="223">
        <v>0.14669820897406055</v>
      </c>
      <c r="DG154" s="223">
        <v>0.14048298129027384</v>
      </c>
    </row>
    <row r="155" spans="1:204" x14ac:dyDescent="0.25">
      <c r="A155" s="111" t="s">
        <v>317</v>
      </c>
      <c r="B155" s="111" t="s">
        <v>222</v>
      </c>
      <c r="BQ155" s="223">
        <v>0.24647843535341052</v>
      </c>
      <c r="BR155" s="223">
        <v>0.23859480856317061</v>
      </c>
      <c r="BS155" s="223">
        <v>0.23448805005501053</v>
      </c>
      <c r="BT155" s="223">
        <v>0.23223179985422299</v>
      </c>
      <c r="BU155" s="223">
        <v>0.23278634533465858</v>
      </c>
      <c r="BV155" s="223">
        <v>0.23297387690951671</v>
      </c>
      <c r="BW155" s="223">
        <v>0.2297200029364985</v>
      </c>
      <c r="BX155" s="223">
        <v>0.22679373451489851</v>
      </c>
      <c r="BY155" s="223">
        <v>0.22783815436005533</v>
      </c>
      <c r="BZ155" s="223">
        <v>0.22582291541772792</v>
      </c>
      <c r="CA155" s="223">
        <v>0.21984730911735295</v>
      </c>
      <c r="CB155" s="223">
        <v>0.21997180189222465</v>
      </c>
      <c r="CC155" s="223">
        <v>0.21711517774505038</v>
      </c>
      <c r="CD155" s="223">
        <v>0.21728601083416446</v>
      </c>
      <c r="CE155" s="223">
        <v>0.21994892679253236</v>
      </c>
      <c r="CF155" s="223">
        <v>0.21577724935288223</v>
      </c>
      <c r="CG155" s="223">
        <v>0.21535457823037854</v>
      </c>
      <c r="CH155" s="223">
        <v>0.21625952986093777</v>
      </c>
      <c r="CI155" s="223">
        <v>0.21632460248211094</v>
      </c>
      <c r="CJ155" s="223">
        <v>0.21234000264272901</v>
      </c>
      <c r="CK155" s="223">
        <v>0.21520813796574187</v>
      </c>
      <c r="CL155" s="223">
        <v>0.21619217935367593</v>
      </c>
      <c r="CM155" s="223">
        <v>0.21231352313296722</v>
      </c>
      <c r="CN155" s="223">
        <v>0.20738202119078852</v>
      </c>
      <c r="CO155" s="223">
        <v>0.20428902140130947</v>
      </c>
      <c r="CP155" s="223">
        <v>0.20410675692861979</v>
      </c>
      <c r="CQ155" s="223">
        <v>0.20472338672050505</v>
      </c>
      <c r="CR155" s="223">
        <v>0.20194058577735183</v>
      </c>
      <c r="CS155" s="223">
        <v>0.19807230647433474</v>
      </c>
      <c r="CT155" s="223">
        <v>0.19280984813962218</v>
      </c>
      <c r="CU155" s="223">
        <v>0.19171293369909237</v>
      </c>
      <c r="CV155" s="223">
        <v>0.19135821318468857</v>
      </c>
      <c r="CW155" s="223">
        <v>0.18698319421553322</v>
      </c>
      <c r="CX155" s="223">
        <v>0.18834594150404155</v>
      </c>
      <c r="CY155" s="223">
        <v>0.18609319253268863</v>
      </c>
      <c r="CZ155" s="223">
        <v>0.18389994101141477</v>
      </c>
      <c r="DA155" s="223">
        <v>0.18753624249706491</v>
      </c>
      <c r="DB155" s="223">
        <v>0.18360855046693131</v>
      </c>
      <c r="DC155" s="223">
        <v>0.18429005958594458</v>
      </c>
      <c r="DD155" s="223">
        <v>0.18219797106028116</v>
      </c>
      <c r="DE155" s="223">
        <v>0.17996305981422459</v>
      </c>
      <c r="DF155" s="223">
        <v>0.17972021632145896</v>
      </c>
      <c r="DG155" s="223">
        <v>0.17275594238453895</v>
      </c>
    </row>
    <row r="156" spans="1:204" x14ac:dyDescent="0.25">
      <c r="A156" s="111" t="s">
        <v>319</v>
      </c>
      <c r="B156" s="111" t="s">
        <v>222</v>
      </c>
      <c r="BQ156" s="223">
        <v>8.3391671927302194E-2</v>
      </c>
      <c r="BR156" s="223">
        <v>8.7626256863776467E-2</v>
      </c>
      <c r="BS156" s="223">
        <v>9.434945940810667E-2</v>
      </c>
      <c r="BT156" s="223">
        <v>9.8466834498570827E-2</v>
      </c>
      <c r="BU156" s="223">
        <v>0.10382391135593821</v>
      </c>
      <c r="BV156" s="223">
        <v>0.11007995096684201</v>
      </c>
      <c r="BW156" s="223">
        <v>0.11232602221049623</v>
      </c>
      <c r="BX156" s="223">
        <v>0.11165511155133576</v>
      </c>
      <c r="BY156" s="223">
        <v>0.11631536864959902</v>
      </c>
      <c r="BZ156" s="223">
        <v>0.11650323034146605</v>
      </c>
      <c r="CA156" s="223">
        <v>0.11567558523376889</v>
      </c>
      <c r="CB156" s="223">
        <v>0.11506250492757773</v>
      </c>
      <c r="CC156" s="223">
        <v>0.11328368959369495</v>
      </c>
      <c r="CD156" s="223">
        <v>0.11271654240598671</v>
      </c>
      <c r="CE156" s="223">
        <v>0.11443752135958063</v>
      </c>
      <c r="CF156" s="223">
        <v>0.11411611583441185</v>
      </c>
      <c r="CG156" s="223">
        <v>0.11504487314128575</v>
      </c>
      <c r="CH156" s="223">
        <v>0.11330136556213548</v>
      </c>
      <c r="CI156" s="223">
        <v>0.11548456045998995</v>
      </c>
      <c r="CJ156" s="223">
        <v>0.11784098450408075</v>
      </c>
      <c r="CK156" s="223">
        <v>0.11870904803023544</v>
      </c>
      <c r="CL156" s="223">
        <v>0.11726768179614007</v>
      </c>
      <c r="CM156" s="223">
        <v>0.11630643297378099</v>
      </c>
      <c r="CN156" s="223">
        <v>0.11771796049028826</v>
      </c>
      <c r="CO156" s="223">
        <v>0.11860969057440285</v>
      </c>
      <c r="CP156" s="223">
        <v>0.12285893902088843</v>
      </c>
      <c r="CQ156" s="223">
        <v>0.12505889671643153</v>
      </c>
      <c r="CR156" s="223">
        <v>0.12477392764496223</v>
      </c>
      <c r="CS156" s="223">
        <v>0.12467448648308599</v>
      </c>
      <c r="CT156" s="223">
        <v>0.12658058597832827</v>
      </c>
      <c r="CU156" s="223">
        <v>0.12670826724916431</v>
      </c>
      <c r="CV156" s="223">
        <v>0.12436543214149964</v>
      </c>
      <c r="CW156" s="223">
        <v>0.12485202974115815</v>
      </c>
      <c r="CX156" s="223">
        <v>0.12328772790435764</v>
      </c>
      <c r="CY156" s="223">
        <v>0.12253854816319083</v>
      </c>
      <c r="CZ156" s="223">
        <v>0.12154172738091841</v>
      </c>
      <c r="DA156" s="223">
        <v>0.12188568910353614</v>
      </c>
      <c r="DB156" s="223">
        <v>0.12018401267182828</v>
      </c>
      <c r="DC156" s="223">
        <v>0.11830517798968612</v>
      </c>
      <c r="DD156" s="223">
        <v>0.11836798694034767</v>
      </c>
      <c r="DE156" s="223">
        <v>0.11903645519240168</v>
      </c>
      <c r="DF156" s="223">
        <v>0.11881599627024432</v>
      </c>
      <c r="DG156" s="223">
        <v>0.11826069001248307</v>
      </c>
    </row>
  </sheetData>
  <pageMargins left="0.7" right="0.7" top="0.75" bottom="0.75" header="0.3" footer="0.3"/>
  <pageSetup paperSize="9" orientation="portrait"/>
  <ignoredErrors>
    <ignoredError sqref="I72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(0) Intro</vt:lpstr>
      <vt:lpstr>(1) Data Summary</vt:lpstr>
      <vt:lpstr>(2) Time Series Data</vt:lpstr>
      <vt:lpstr>(3) LogFit Parameters</vt:lpstr>
      <vt:lpstr>all_series</vt:lpstr>
      <vt:lpstr>primaryenergy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wilsonch</dc:creator>
  <cp:lastModifiedBy>IIASA</cp:lastModifiedBy>
  <dcterms:created xsi:type="dcterms:W3CDTF">2013-08-12T10:03:53Z</dcterms:created>
  <dcterms:modified xsi:type="dcterms:W3CDTF">2015-02-24T07:02:04Z</dcterms:modified>
</cp:coreProperties>
</file>